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2.xml" ContentType="application/vnd.ms-excel.person+xml"/>
  <Override PartName="/xl/persons/person1.xml" ContentType="application/vnd.ms-excel.person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6a234ca8760bfd8/Área de Trabalho/"/>
    </mc:Choice>
  </mc:AlternateContent>
  <xr:revisionPtr revIDLastSave="59" documentId="13_ncr:1_{6569FE7C-77FB-4493-BBB4-7872AC0DC2DD}" xr6:coauthVersionLast="47" xr6:coauthVersionMax="47" xr10:uidLastSave="{8444CEC5-CE71-4B52-835C-475F533B5E3B}"/>
  <bookViews>
    <workbookView xWindow="-120" yWindow="-11640" windowWidth="20640" windowHeight="11040" activeTab="3" xr2:uid="{66C57E55-A47B-4E89-ABE2-4D0DDED0C413}"/>
  </bookViews>
  <sheets>
    <sheet name="Ju" sheetId="7" r:id="rId1"/>
    <sheet name="Ina" sheetId="6" r:id="rId2"/>
    <sheet name="Comp" sheetId="8" r:id="rId3"/>
    <sheet name="BALANÇO" sheetId="9" r:id="rId4"/>
    <sheet name="Planilha1" sheetId="10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9" i="9" l="1"/>
  <c r="C9" i="9"/>
  <c r="C27" i="9"/>
  <c r="I45" i="9"/>
  <c r="I39" i="9"/>
  <c r="I47" i="9" s="1"/>
  <c r="H45" i="9"/>
  <c r="H39" i="9"/>
  <c r="H47" i="9" s="1"/>
  <c r="G45" i="9"/>
  <c r="G39" i="9"/>
  <c r="G47" i="9" s="1"/>
  <c r="F45" i="9"/>
  <c r="F39" i="9"/>
  <c r="F47" i="9" s="1"/>
  <c r="E45" i="9"/>
  <c r="E39" i="9"/>
  <c r="E47" i="9" s="1"/>
  <c r="D45" i="9"/>
  <c r="D39" i="9"/>
  <c r="N9" i="9"/>
  <c r="C45" i="9"/>
  <c r="B45" i="9"/>
  <c r="B39" i="9"/>
  <c r="N27" i="9"/>
  <c r="O27" i="9"/>
  <c r="O29" i="9" s="1"/>
  <c r="P27" i="9"/>
  <c r="P29" i="9" s="1"/>
  <c r="Q27" i="9"/>
  <c r="Q29" i="9" s="1"/>
  <c r="R27" i="9"/>
  <c r="R29" i="9" s="1"/>
  <c r="S27" i="9"/>
  <c r="S29" i="9" s="1"/>
  <c r="T27" i="9"/>
  <c r="T29" i="9" s="1"/>
  <c r="U27" i="9"/>
  <c r="U29" i="9" s="1"/>
  <c r="D27" i="9"/>
  <c r="E27" i="9"/>
  <c r="F27" i="9"/>
  <c r="G27" i="9"/>
  <c r="H27" i="9"/>
  <c r="I27" i="9"/>
  <c r="J27" i="9"/>
  <c r="K27" i="9"/>
  <c r="L27" i="9"/>
  <c r="M27" i="9"/>
  <c r="B27" i="9"/>
  <c r="B9" i="9"/>
  <c r="D9" i="9"/>
  <c r="E9" i="9"/>
  <c r="F9" i="9"/>
  <c r="G9" i="9"/>
  <c r="H9" i="9"/>
  <c r="I9" i="9"/>
  <c r="J9" i="9"/>
  <c r="K9" i="9"/>
  <c r="L9" i="9"/>
  <c r="M9" i="9"/>
  <c r="R21" i="8"/>
  <c r="S24" i="8"/>
  <c r="I5" i="6"/>
  <c r="N16" i="8"/>
  <c r="Q16" i="8"/>
  <c r="T16" i="8"/>
  <c r="W16" i="8"/>
  <c r="Z16" i="8"/>
  <c r="AC16" i="8"/>
  <c r="AF16" i="8"/>
  <c r="AI16" i="8"/>
  <c r="AL16" i="8"/>
  <c r="T15" i="8"/>
  <c r="T17" i="8"/>
  <c r="T18" i="8"/>
  <c r="AQ25" i="8"/>
  <c r="AP25" i="8"/>
  <c r="AS25" i="8" s="1"/>
  <c r="AQ24" i="8"/>
  <c r="AP24" i="8"/>
  <c r="AS24" i="8" s="1"/>
  <c r="AN21" i="8"/>
  <c r="AM21" i="8"/>
  <c r="AK21" i="8"/>
  <c r="AJ21" i="8"/>
  <c r="AH21" i="8"/>
  <c r="AG21" i="8"/>
  <c r="AE21" i="8"/>
  <c r="AD21" i="8"/>
  <c r="AB21" i="8"/>
  <c r="AA21" i="8"/>
  <c r="Y21" i="8"/>
  <c r="X21" i="8"/>
  <c r="P21" i="8"/>
  <c r="O21" i="8"/>
  <c r="M21" i="8"/>
  <c r="L21" i="8"/>
  <c r="J21" i="8"/>
  <c r="I21" i="8"/>
  <c r="G21" i="8"/>
  <c r="F21" i="8"/>
  <c r="AQ18" i="8"/>
  <c r="AS18" i="8" s="1"/>
  <c r="AP18" i="8"/>
  <c r="AR18" i="8" s="1"/>
  <c r="AO18" i="8"/>
  <c r="AL18" i="8"/>
  <c r="AI18" i="8"/>
  <c r="AF18" i="8"/>
  <c r="AC18" i="8"/>
  <c r="Z18" i="8"/>
  <c r="W18" i="8"/>
  <c r="Q18" i="8"/>
  <c r="N18" i="8"/>
  <c r="K18" i="8"/>
  <c r="H18" i="8"/>
  <c r="AQ17" i="8"/>
  <c r="AS17" i="8" s="1"/>
  <c r="AP17" i="8"/>
  <c r="AR17" i="8" s="1"/>
  <c r="AO17" i="8"/>
  <c r="AL17" i="8"/>
  <c r="AI17" i="8"/>
  <c r="AF17" i="8"/>
  <c r="AC17" i="8"/>
  <c r="Z17" i="8"/>
  <c r="W17" i="8"/>
  <c r="Q17" i="8"/>
  <c r="N17" i="8"/>
  <c r="K17" i="8"/>
  <c r="H17" i="8"/>
  <c r="AQ16" i="8"/>
  <c r="AS16" i="8" s="1"/>
  <c r="AP16" i="8"/>
  <c r="AR16" i="8" s="1"/>
  <c r="AO16" i="8"/>
  <c r="K16" i="8"/>
  <c r="H16" i="8"/>
  <c r="AQ15" i="8"/>
  <c r="AS15" i="8" s="1"/>
  <c r="AP15" i="8"/>
  <c r="AR15" i="8" s="1"/>
  <c r="AO15" i="8"/>
  <c r="AL15" i="8"/>
  <c r="AI15" i="8"/>
  <c r="AF15" i="8"/>
  <c r="AC15" i="8"/>
  <c r="Z15" i="8"/>
  <c r="W15" i="8"/>
  <c r="Q15" i="8"/>
  <c r="N15" i="8"/>
  <c r="K15" i="8"/>
  <c r="H15" i="8"/>
  <c r="AQ14" i="8"/>
  <c r="AS14" i="8" s="1"/>
  <c r="AP14" i="8"/>
  <c r="AR14" i="8" s="1"/>
  <c r="AO14" i="8"/>
  <c r="AL14" i="8"/>
  <c r="AI14" i="8"/>
  <c r="AF14" i="8"/>
  <c r="AC14" i="8"/>
  <c r="Z14" i="8"/>
  <c r="W14" i="8"/>
  <c r="T14" i="8"/>
  <c r="Q14" i="8"/>
  <c r="N14" i="8"/>
  <c r="K14" i="8"/>
  <c r="H14" i="8"/>
  <c r="AQ13" i="8"/>
  <c r="AS13" i="8" s="1"/>
  <c r="AP13" i="8"/>
  <c r="AR13" i="8" s="1"/>
  <c r="AO13" i="8"/>
  <c r="AL13" i="8"/>
  <c r="AI13" i="8"/>
  <c r="AF13" i="8"/>
  <c r="AC13" i="8"/>
  <c r="Z13" i="8"/>
  <c r="W13" i="8"/>
  <c r="T13" i="8"/>
  <c r="Q13" i="8"/>
  <c r="N13" i="8"/>
  <c r="K13" i="8"/>
  <c r="H13" i="8"/>
  <c r="AQ12" i="8"/>
  <c r="AS12" i="8" s="1"/>
  <c r="AP12" i="8"/>
  <c r="AR12" i="8" s="1"/>
  <c r="AO12" i="8"/>
  <c r="AL12" i="8"/>
  <c r="AI12" i="8"/>
  <c r="AF12" i="8"/>
  <c r="AC12" i="8"/>
  <c r="Z12" i="8"/>
  <c r="W12" i="8"/>
  <c r="T12" i="8"/>
  <c r="Q12" i="8"/>
  <c r="N12" i="8"/>
  <c r="K12" i="8"/>
  <c r="H12" i="8"/>
  <c r="AQ11" i="8"/>
  <c r="AS11" i="8" s="1"/>
  <c r="AP11" i="8"/>
  <c r="AR11" i="8" s="1"/>
  <c r="AO11" i="8"/>
  <c r="AL11" i="8"/>
  <c r="AI11" i="8"/>
  <c r="AF11" i="8"/>
  <c r="AC11" i="8"/>
  <c r="Z11" i="8"/>
  <c r="W11" i="8"/>
  <c r="T11" i="8"/>
  <c r="Q11" i="8"/>
  <c r="N11" i="8"/>
  <c r="K11" i="8"/>
  <c r="H11" i="8"/>
  <c r="AQ10" i="8"/>
  <c r="AS10" i="8" s="1"/>
  <c r="AP10" i="8"/>
  <c r="AR10" i="8" s="1"/>
  <c r="AO10" i="8"/>
  <c r="AL10" i="8"/>
  <c r="AI10" i="8"/>
  <c r="AF10" i="8"/>
  <c r="AC10" i="8"/>
  <c r="Z10" i="8"/>
  <c r="W10" i="8"/>
  <c r="T10" i="8"/>
  <c r="Q10" i="8"/>
  <c r="N10" i="8"/>
  <c r="K10" i="8"/>
  <c r="H10" i="8"/>
  <c r="AQ9" i="8"/>
  <c r="AS9" i="8" s="1"/>
  <c r="AP9" i="8"/>
  <c r="AR9" i="8" s="1"/>
  <c r="AO9" i="8"/>
  <c r="AL9" i="8"/>
  <c r="AI9" i="8"/>
  <c r="AF9" i="8"/>
  <c r="AC9" i="8"/>
  <c r="Z9" i="8"/>
  <c r="W9" i="8"/>
  <c r="T9" i="8"/>
  <c r="Q9" i="8"/>
  <c r="N9" i="8"/>
  <c r="K9" i="8"/>
  <c r="H9" i="8"/>
  <c r="AQ8" i="8"/>
  <c r="AS8" i="8" s="1"/>
  <c r="AP8" i="8"/>
  <c r="AR8" i="8" s="1"/>
  <c r="AO8" i="8"/>
  <c r="AL8" i="8"/>
  <c r="AI8" i="8"/>
  <c r="AF8" i="8"/>
  <c r="AC8" i="8"/>
  <c r="Z8" i="8"/>
  <c r="W8" i="8"/>
  <c r="T8" i="8"/>
  <c r="Q8" i="8"/>
  <c r="N8" i="8"/>
  <c r="K8" i="8"/>
  <c r="H8" i="8"/>
  <c r="AQ7" i="8"/>
  <c r="AS7" i="8" s="1"/>
  <c r="AP7" i="8"/>
  <c r="AR7" i="8" s="1"/>
  <c r="AO7" i="8"/>
  <c r="AL7" i="8"/>
  <c r="AI7" i="8"/>
  <c r="AF7" i="8"/>
  <c r="AC7" i="8"/>
  <c r="Z7" i="8"/>
  <c r="W7" i="8"/>
  <c r="T7" i="8"/>
  <c r="Q7" i="8"/>
  <c r="N7" i="8"/>
  <c r="K7" i="8"/>
  <c r="H7" i="8"/>
  <c r="AQ6" i="8"/>
  <c r="AS6" i="8" s="1"/>
  <c r="AP6" i="8"/>
  <c r="AR6" i="8" s="1"/>
  <c r="AO6" i="8"/>
  <c r="AL6" i="8"/>
  <c r="AI6" i="8"/>
  <c r="AF6" i="8"/>
  <c r="AC6" i="8"/>
  <c r="Z6" i="8"/>
  <c r="W6" i="8"/>
  <c r="T6" i="8"/>
  <c r="Q6" i="8"/>
  <c r="N6" i="8"/>
  <c r="K6" i="8"/>
  <c r="H6" i="8"/>
  <c r="AN5" i="8"/>
  <c r="AM5" i="8"/>
  <c r="AK5" i="8"/>
  <c r="AJ5" i="8"/>
  <c r="AJ5" i="6" s="1"/>
  <c r="AH5" i="8"/>
  <c r="AH5" i="6" s="1"/>
  <c r="AG5" i="8"/>
  <c r="AE5" i="8"/>
  <c r="AD5" i="8"/>
  <c r="AD5" i="6" s="1"/>
  <c r="AB5" i="8"/>
  <c r="AA5" i="8"/>
  <c r="Y5" i="8"/>
  <c r="X5" i="8"/>
  <c r="V5" i="8"/>
  <c r="U5" i="8"/>
  <c r="U5" i="6" s="1"/>
  <c r="S5" i="8"/>
  <c r="R5" i="8"/>
  <c r="P5" i="8"/>
  <c r="P18" i="7" s="1"/>
  <c r="P5" i="7" s="1"/>
  <c r="O5" i="8"/>
  <c r="M5" i="8"/>
  <c r="M18" i="7" s="1"/>
  <c r="L5" i="8"/>
  <c r="L18" i="7" s="1"/>
  <c r="J5" i="8"/>
  <c r="J18" i="7" s="1"/>
  <c r="I5" i="8"/>
  <c r="I18" i="7" s="1"/>
  <c r="I5" i="7" s="1"/>
  <c r="G5" i="8"/>
  <c r="F5" i="8"/>
  <c r="AQ26" i="7"/>
  <c r="AQ25" i="7"/>
  <c r="AP25" i="7"/>
  <c r="AS25" i="7" s="1"/>
  <c r="AQ24" i="7"/>
  <c r="AP24" i="7"/>
  <c r="AS24" i="7" s="1"/>
  <c r="AQ23" i="7"/>
  <c r="AP23" i="7"/>
  <c r="AS23" i="7" s="1"/>
  <c r="AN22" i="7"/>
  <c r="AK22" i="7"/>
  <c r="AH22" i="7"/>
  <c r="AE22" i="7"/>
  <c r="AB22" i="7"/>
  <c r="Y22" i="7"/>
  <c r="V22" i="7"/>
  <c r="S22" i="7"/>
  <c r="P22" i="7"/>
  <c r="O22" i="7"/>
  <c r="M22" i="7"/>
  <c r="L22" i="7"/>
  <c r="J22" i="7"/>
  <c r="I22" i="7"/>
  <c r="G22" i="7"/>
  <c r="F22" i="7"/>
  <c r="H18" i="7"/>
  <c r="AQ17" i="7"/>
  <c r="AS17" i="7" s="1"/>
  <c r="AP17" i="7"/>
  <c r="AR17" i="7" s="1"/>
  <c r="AO17" i="7"/>
  <c r="AL17" i="7"/>
  <c r="AI17" i="7"/>
  <c r="AF17" i="7"/>
  <c r="AC17" i="7"/>
  <c r="Z17" i="7"/>
  <c r="W17" i="7"/>
  <c r="T17" i="7"/>
  <c r="Q17" i="7"/>
  <c r="N17" i="7"/>
  <c r="K17" i="7"/>
  <c r="H17" i="7"/>
  <c r="AQ16" i="7"/>
  <c r="AS16" i="7" s="1"/>
  <c r="AP16" i="7"/>
  <c r="AR16" i="7" s="1"/>
  <c r="AO16" i="7"/>
  <c r="AL16" i="7"/>
  <c r="AI16" i="7"/>
  <c r="AF16" i="7"/>
  <c r="AC16" i="7"/>
  <c r="Z16" i="7"/>
  <c r="W16" i="7"/>
  <c r="T16" i="7"/>
  <c r="Q16" i="7"/>
  <c r="N16" i="7"/>
  <c r="K16" i="7"/>
  <c r="H16" i="7"/>
  <c r="AQ15" i="7"/>
  <c r="AS15" i="7" s="1"/>
  <c r="AP15" i="7"/>
  <c r="AR15" i="7" s="1"/>
  <c r="AO15" i="7"/>
  <c r="AL15" i="7"/>
  <c r="AI15" i="7"/>
  <c r="AF15" i="7"/>
  <c r="AC15" i="7"/>
  <c r="Z15" i="7"/>
  <c r="W15" i="7"/>
  <c r="T15" i="7"/>
  <c r="Q15" i="7"/>
  <c r="N15" i="7"/>
  <c r="K15" i="7"/>
  <c r="H15" i="7"/>
  <c r="AQ14" i="7"/>
  <c r="AS14" i="7" s="1"/>
  <c r="AP14" i="7"/>
  <c r="AR14" i="7" s="1"/>
  <c r="AO14" i="7"/>
  <c r="AL14" i="7"/>
  <c r="AI14" i="7"/>
  <c r="AF14" i="7"/>
  <c r="AC14" i="7"/>
  <c r="Z14" i="7"/>
  <c r="W14" i="7"/>
  <c r="T14" i="7"/>
  <c r="Q14" i="7"/>
  <c r="N14" i="7"/>
  <c r="K14" i="7"/>
  <c r="H14" i="7"/>
  <c r="AQ13" i="7"/>
  <c r="AS13" i="7" s="1"/>
  <c r="AP13" i="7"/>
  <c r="AR13" i="7" s="1"/>
  <c r="AO13" i="7"/>
  <c r="AL13" i="7"/>
  <c r="AI13" i="7"/>
  <c r="AF13" i="7"/>
  <c r="AC13" i="7"/>
  <c r="Z13" i="7"/>
  <c r="W13" i="7"/>
  <c r="T13" i="7"/>
  <c r="Q13" i="7"/>
  <c r="N13" i="7"/>
  <c r="K13" i="7"/>
  <c r="H13" i="7"/>
  <c r="AQ12" i="7"/>
  <c r="AS12" i="7" s="1"/>
  <c r="AP12" i="7"/>
  <c r="AR12" i="7" s="1"/>
  <c r="AO12" i="7"/>
  <c r="AL12" i="7"/>
  <c r="AI12" i="7"/>
  <c r="AF12" i="7"/>
  <c r="AC12" i="7"/>
  <c r="Z12" i="7"/>
  <c r="W12" i="7"/>
  <c r="T12" i="7"/>
  <c r="Q12" i="7"/>
  <c r="N12" i="7"/>
  <c r="K12" i="7"/>
  <c r="H12" i="7"/>
  <c r="AQ11" i="7"/>
  <c r="AS11" i="7" s="1"/>
  <c r="AP11" i="7"/>
  <c r="AR11" i="7" s="1"/>
  <c r="AO11" i="7"/>
  <c r="AL11" i="7"/>
  <c r="AI11" i="7"/>
  <c r="AF11" i="7"/>
  <c r="AC11" i="7"/>
  <c r="Z11" i="7"/>
  <c r="W11" i="7"/>
  <c r="T11" i="7"/>
  <c r="Q11" i="7"/>
  <c r="N11" i="7"/>
  <c r="K11" i="7"/>
  <c r="H11" i="7"/>
  <c r="AQ10" i="7"/>
  <c r="AS10" i="7" s="1"/>
  <c r="AP10" i="7"/>
  <c r="AR10" i="7" s="1"/>
  <c r="AO10" i="7"/>
  <c r="AL10" i="7"/>
  <c r="AI10" i="7"/>
  <c r="AF10" i="7"/>
  <c r="AC10" i="7"/>
  <c r="Z10" i="7"/>
  <c r="W10" i="7"/>
  <c r="T10" i="7"/>
  <c r="Q10" i="7"/>
  <c r="N10" i="7"/>
  <c r="K10" i="7"/>
  <c r="H10" i="7"/>
  <c r="AQ9" i="7"/>
  <c r="AS9" i="7" s="1"/>
  <c r="AP9" i="7"/>
  <c r="AR9" i="7" s="1"/>
  <c r="AO9" i="7"/>
  <c r="AL9" i="7"/>
  <c r="AI9" i="7"/>
  <c r="AF9" i="7"/>
  <c r="AC9" i="7"/>
  <c r="Z9" i="7"/>
  <c r="W9" i="7"/>
  <c r="T9" i="7"/>
  <c r="Q9" i="7"/>
  <c r="N9" i="7"/>
  <c r="K9" i="7"/>
  <c r="H9" i="7"/>
  <c r="AQ8" i="7"/>
  <c r="AS8" i="7" s="1"/>
  <c r="AP8" i="7"/>
  <c r="AR8" i="7" s="1"/>
  <c r="AO8" i="7"/>
  <c r="AL8" i="7"/>
  <c r="AI8" i="7"/>
  <c r="AF8" i="7"/>
  <c r="AC8" i="7"/>
  <c r="Z8" i="7"/>
  <c r="W8" i="7"/>
  <c r="T8" i="7"/>
  <c r="Q8" i="7"/>
  <c r="N8" i="7"/>
  <c r="K8" i="7"/>
  <c r="H8" i="7"/>
  <c r="AQ7" i="7"/>
  <c r="AS7" i="7" s="1"/>
  <c r="AP7" i="7"/>
  <c r="AR7" i="7" s="1"/>
  <c r="AO7" i="7"/>
  <c r="AL7" i="7"/>
  <c r="AI7" i="7"/>
  <c r="AF7" i="7"/>
  <c r="AC7" i="7"/>
  <c r="Z7" i="7"/>
  <c r="W7" i="7"/>
  <c r="T7" i="7"/>
  <c r="Q7" i="7"/>
  <c r="N7" i="7"/>
  <c r="K7" i="7"/>
  <c r="H7" i="7"/>
  <c r="AQ6" i="7"/>
  <c r="AS6" i="7" s="1"/>
  <c r="AP6" i="7"/>
  <c r="AR6" i="7" s="1"/>
  <c r="AO6" i="7"/>
  <c r="AL6" i="7"/>
  <c r="AI6" i="7"/>
  <c r="AF6" i="7"/>
  <c r="AC6" i="7"/>
  <c r="Z6" i="7"/>
  <c r="W6" i="7"/>
  <c r="T6" i="7"/>
  <c r="Q6" i="7"/>
  <c r="N6" i="7"/>
  <c r="K6" i="7"/>
  <c r="H6" i="7"/>
  <c r="G5" i="7"/>
  <c r="F5" i="7"/>
  <c r="AQ25" i="6"/>
  <c r="AP25" i="6"/>
  <c r="AR25" i="6" s="1"/>
  <c r="AQ24" i="6"/>
  <c r="AP24" i="6"/>
  <c r="AR24" i="6" s="1"/>
  <c r="AQ23" i="6"/>
  <c r="AP23" i="6"/>
  <c r="AR23" i="6" s="1"/>
  <c r="AQ22" i="6"/>
  <c r="AP22" i="6"/>
  <c r="AR22" i="6" s="1"/>
  <c r="J21" i="6"/>
  <c r="G21" i="6"/>
  <c r="F21" i="6"/>
  <c r="K18" i="6"/>
  <c r="H18" i="6"/>
  <c r="AQ17" i="6"/>
  <c r="AS17" i="6" s="1"/>
  <c r="AP17" i="6"/>
  <c r="AR17" i="6" s="1"/>
  <c r="AO17" i="6"/>
  <c r="AL17" i="6"/>
  <c r="AI17" i="6"/>
  <c r="AF17" i="6"/>
  <c r="AC17" i="6"/>
  <c r="Z17" i="6"/>
  <c r="W17" i="6"/>
  <c r="T17" i="6"/>
  <c r="Q17" i="6"/>
  <c r="N17" i="6"/>
  <c r="K17" i="6"/>
  <c r="H17" i="6"/>
  <c r="AQ16" i="6"/>
  <c r="AS16" i="6" s="1"/>
  <c r="AP16" i="6"/>
  <c r="AR16" i="6" s="1"/>
  <c r="AO16" i="6"/>
  <c r="AL16" i="6"/>
  <c r="AI16" i="6"/>
  <c r="AF16" i="6"/>
  <c r="AC16" i="6"/>
  <c r="Z16" i="6"/>
  <c r="W16" i="6"/>
  <c r="T16" i="6"/>
  <c r="Q16" i="6"/>
  <c r="N16" i="6"/>
  <c r="K16" i="6"/>
  <c r="H16" i="6"/>
  <c r="AQ15" i="6"/>
  <c r="AS15" i="6" s="1"/>
  <c r="AP15" i="6"/>
  <c r="AR15" i="6" s="1"/>
  <c r="AO15" i="6"/>
  <c r="AL15" i="6"/>
  <c r="AI15" i="6"/>
  <c r="AF15" i="6"/>
  <c r="AC15" i="6"/>
  <c r="Z15" i="6"/>
  <c r="W15" i="6"/>
  <c r="T15" i="6"/>
  <c r="Q15" i="6"/>
  <c r="N15" i="6"/>
  <c r="K15" i="6"/>
  <c r="H15" i="6"/>
  <c r="AQ14" i="6"/>
  <c r="AS14" i="6" s="1"/>
  <c r="AP14" i="6"/>
  <c r="AR14" i="6" s="1"/>
  <c r="AO14" i="6"/>
  <c r="AL14" i="6"/>
  <c r="AI14" i="6"/>
  <c r="AF14" i="6"/>
  <c r="AC14" i="6"/>
  <c r="Z14" i="6"/>
  <c r="W14" i="6"/>
  <c r="T14" i="6"/>
  <c r="Q14" i="6"/>
  <c r="N14" i="6"/>
  <c r="K14" i="6"/>
  <c r="H14" i="6"/>
  <c r="AQ13" i="6"/>
  <c r="AS13" i="6" s="1"/>
  <c r="AP13" i="6"/>
  <c r="AR13" i="6" s="1"/>
  <c r="AO13" i="6"/>
  <c r="AL13" i="6"/>
  <c r="AI13" i="6"/>
  <c r="AF13" i="6"/>
  <c r="AC13" i="6"/>
  <c r="Z13" i="6"/>
  <c r="W13" i="6"/>
  <c r="T13" i="6"/>
  <c r="Q13" i="6"/>
  <c r="N13" i="6"/>
  <c r="K13" i="6"/>
  <c r="H13" i="6"/>
  <c r="AQ12" i="6"/>
  <c r="AS12" i="6" s="1"/>
  <c r="AP12" i="6"/>
  <c r="AR12" i="6" s="1"/>
  <c r="AO12" i="6"/>
  <c r="AL12" i="6"/>
  <c r="AI12" i="6"/>
  <c r="AF12" i="6"/>
  <c r="AC12" i="6"/>
  <c r="Z12" i="6"/>
  <c r="W12" i="6"/>
  <c r="T12" i="6"/>
  <c r="Q12" i="6"/>
  <c r="N12" i="6"/>
  <c r="K12" i="6"/>
  <c r="H12" i="6"/>
  <c r="AQ11" i="6"/>
  <c r="AS11" i="6" s="1"/>
  <c r="AP11" i="6"/>
  <c r="AR11" i="6" s="1"/>
  <c r="AO11" i="6"/>
  <c r="AL11" i="6"/>
  <c r="AI11" i="6"/>
  <c r="AF11" i="6"/>
  <c r="AC11" i="6"/>
  <c r="Z11" i="6"/>
  <c r="W11" i="6"/>
  <c r="T11" i="6"/>
  <c r="Q11" i="6"/>
  <c r="N11" i="6"/>
  <c r="K11" i="6"/>
  <c r="H11" i="6"/>
  <c r="AQ10" i="6"/>
  <c r="AS10" i="6" s="1"/>
  <c r="AP10" i="6"/>
  <c r="AR10" i="6" s="1"/>
  <c r="AO10" i="6"/>
  <c r="AL10" i="6"/>
  <c r="AI10" i="6"/>
  <c r="AF10" i="6"/>
  <c r="AC10" i="6"/>
  <c r="Z10" i="6"/>
  <c r="W10" i="6"/>
  <c r="T10" i="6"/>
  <c r="Q10" i="6"/>
  <c r="N10" i="6"/>
  <c r="K10" i="6"/>
  <c r="H10" i="6"/>
  <c r="AQ9" i="6"/>
  <c r="AS9" i="6" s="1"/>
  <c r="AP9" i="6"/>
  <c r="AR9" i="6" s="1"/>
  <c r="AO9" i="6"/>
  <c r="AL9" i="6"/>
  <c r="AI9" i="6"/>
  <c r="AF9" i="6"/>
  <c r="AC9" i="6"/>
  <c r="Z9" i="6"/>
  <c r="W9" i="6"/>
  <c r="T9" i="6"/>
  <c r="Q9" i="6"/>
  <c r="N9" i="6"/>
  <c r="K9" i="6"/>
  <c r="H9" i="6"/>
  <c r="AQ8" i="6"/>
  <c r="AS8" i="6" s="1"/>
  <c r="AP8" i="6"/>
  <c r="AR8" i="6" s="1"/>
  <c r="AO8" i="6"/>
  <c r="AL8" i="6"/>
  <c r="AI8" i="6"/>
  <c r="AF8" i="6"/>
  <c r="AC8" i="6"/>
  <c r="Z8" i="6"/>
  <c r="W8" i="6"/>
  <c r="T8" i="6"/>
  <c r="Q8" i="6"/>
  <c r="N8" i="6"/>
  <c r="K8" i="6"/>
  <c r="H8" i="6"/>
  <c r="AQ7" i="6"/>
  <c r="AS7" i="6" s="1"/>
  <c r="AP7" i="6"/>
  <c r="AR7" i="6" s="1"/>
  <c r="AO7" i="6"/>
  <c r="AL7" i="6"/>
  <c r="AI7" i="6"/>
  <c r="AF7" i="6"/>
  <c r="AC7" i="6"/>
  <c r="Z7" i="6"/>
  <c r="W7" i="6"/>
  <c r="T7" i="6"/>
  <c r="Q7" i="6"/>
  <c r="N7" i="6"/>
  <c r="K7" i="6"/>
  <c r="H7" i="6"/>
  <c r="AQ6" i="6"/>
  <c r="AS6" i="6" s="1"/>
  <c r="AP6" i="6"/>
  <c r="AR6" i="6" s="1"/>
  <c r="AO6" i="6"/>
  <c r="AL6" i="6"/>
  <c r="AI6" i="6"/>
  <c r="AF6" i="6"/>
  <c r="AC6" i="6"/>
  <c r="Z6" i="6"/>
  <c r="W6" i="6"/>
  <c r="T6" i="6"/>
  <c r="Q6" i="6"/>
  <c r="N6" i="6"/>
  <c r="K6" i="6"/>
  <c r="H6" i="6"/>
  <c r="J5" i="6"/>
  <c r="G5" i="6"/>
  <c r="F5" i="6"/>
  <c r="D47" i="9" l="1"/>
  <c r="L29" i="9"/>
  <c r="K29" i="9"/>
  <c r="C47" i="9"/>
  <c r="B29" i="9"/>
  <c r="B47" i="9"/>
  <c r="H29" i="9"/>
  <c r="H49" i="9" s="1"/>
  <c r="G29" i="9"/>
  <c r="G49" i="9" s="1"/>
  <c r="D29" i="9"/>
  <c r="C29" i="9"/>
  <c r="J29" i="9"/>
  <c r="F29" i="9"/>
  <c r="F49" i="9" s="1"/>
  <c r="M29" i="9"/>
  <c r="I29" i="9"/>
  <c r="I49" i="9" s="1"/>
  <c r="E29" i="9"/>
  <c r="E49" i="9" s="1"/>
  <c r="N29" i="9"/>
  <c r="V22" i="8"/>
  <c r="M18" i="6"/>
  <c r="M5" i="6" s="1"/>
  <c r="AK5" i="6"/>
  <c r="S5" i="6"/>
  <c r="Q5" i="8"/>
  <c r="AC5" i="8"/>
  <c r="AO5" i="8"/>
  <c r="F28" i="8"/>
  <c r="L18" i="6"/>
  <c r="L5" i="6" s="1"/>
  <c r="Y5" i="6"/>
  <c r="K18" i="7"/>
  <c r="J5" i="7"/>
  <c r="K5" i="7" s="1"/>
  <c r="V5" i="6"/>
  <c r="W5" i="6" s="1"/>
  <c r="W18" i="6"/>
  <c r="N18" i="7"/>
  <c r="M5" i="7"/>
  <c r="M29" i="7" s="1"/>
  <c r="S5" i="7"/>
  <c r="S29" i="7" s="1"/>
  <c r="S22" i="8" s="1"/>
  <c r="Y5" i="7"/>
  <c r="Y29" i="7" s="1"/>
  <c r="AE5" i="7"/>
  <c r="AE29" i="7" s="1"/>
  <c r="AK5" i="7"/>
  <c r="AK29" i="7" s="1"/>
  <c r="AB5" i="6"/>
  <c r="AN5" i="6"/>
  <c r="U5" i="7"/>
  <c r="AG5" i="7"/>
  <c r="G28" i="8"/>
  <c r="O18" i="6"/>
  <c r="V5" i="7"/>
  <c r="V29" i="7" s="1"/>
  <c r="AA5" i="6"/>
  <c r="AM5" i="6"/>
  <c r="O18" i="7"/>
  <c r="Q18" i="7" s="1"/>
  <c r="R5" i="7"/>
  <c r="X5" i="7"/>
  <c r="AD5" i="7"/>
  <c r="AF5" i="7" s="1"/>
  <c r="AJ5" i="7"/>
  <c r="P18" i="6"/>
  <c r="P5" i="6" s="1"/>
  <c r="AA5" i="7"/>
  <c r="AM5" i="7"/>
  <c r="H5" i="8"/>
  <c r="AN28" i="8"/>
  <c r="AI18" i="6"/>
  <c r="AG5" i="6"/>
  <c r="AI5" i="6" s="1"/>
  <c r="Z18" i="6"/>
  <c r="AF18" i="6"/>
  <c r="AL18" i="6"/>
  <c r="X5" i="6"/>
  <c r="AE5" i="6"/>
  <c r="AF5" i="6" s="1"/>
  <c r="T18" i="6"/>
  <c r="R5" i="6"/>
  <c r="O5" i="6"/>
  <c r="L5" i="7"/>
  <c r="K5" i="6"/>
  <c r="J28" i="8"/>
  <c r="K5" i="8"/>
  <c r="M28" i="8"/>
  <c r="Y28" i="8"/>
  <c r="AE28" i="8"/>
  <c r="AK28" i="8"/>
  <c r="AI5" i="8"/>
  <c r="N5" i="8"/>
  <c r="Z5" i="8"/>
  <c r="AL5" i="8"/>
  <c r="P28" i="8"/>
  <c r="AB28" i="8"/>
  <c r="AH28" i="8"/>
  <c r="AF5" i="8"/>
  <c r="AJ28" i="8"/>
  <c r="AD28" i="8"/>
  <c r="L28" i="8"/>
  <c r="AM28" i="8"/>
  <c r="AG28" i="8"/>
  <c r="X28" i="8"/>
  <c r="AA28" i="8"/>
  <c r="W5" i="8"/>
  <c r="R28" i="8"/>
  <c r="T5" i="8"/>
  <c r="O28" i="8"/>
  <c r="I28" i="8"/>
  <c r="AP5" i="8"/>
  <c r="AR5" i="8" s="1"/>
  <c r="AQ5" i="8"/>
  <c r="AS5" i="8" s="1"/>
  <c r="AR24" i="8"/>
  <c r="AR25" i="8"/>
  <c r="AS25" i="6"/>
  <c r="AS23" i="6"/>
  <c r="AS24" i="6"/>
  <c r="AL5" i="6"/>
  <c r="P29" i="7"/>
  <c r="G29" i="7"/>
  <c r="I29" i="7"/>
  <c r="H5" i="7"/>
  <c r="AQ22" i="7"/>
  <c r="AS22" i="7" s="1"/>
  <c r="F29" i="7"/>
  <c r="AR23" i="7"/>
  <c r="AR24" i="7"/>
  <c r="AR25" i="7"/>
  <c r="AS22" i="6"/>
  <c r="J28" i="6"/>
  <c r="M21" i="6" s="1"/>
  <c r="F28" i="6"/>
  <c r="I21" i="6" s="1"/>
  <c r="I28" i="6" s="1"/>
  <c r="L21" i="6" s="1"/>
  <c r="G28" i="6"/>
  <c r="H5" i="6"/>
  <c r="D49" i="9" l="1"/>
  <c r="C49" i="9"/>
  <c r="B49" i="9"/>
  <c r="AQ22" i="8"/>
  <c r="T5" i="7"/>
  <c r="T5" i="6"/>
  <c r="W5" i="7"/>
  <c r="Q5" i="6"/>
  <c r="N5" i="7"/>
  <c r="J29" i="7"/>
  <c r="AO5" i="6"/>
  <c r="N5" i="6"/>
  <c r="L28" i="6"/>
  <c r="O21" i="6" s="1"/>
  <c r="AP18" i="6"/>
  <c r="AR18" i="6" s="1"/>
  <c r="N18" i="6"/>
  <c r="O5" i="7"/>
  <c r="AP5" i="7" s="1"/>
  <c r="AR5" i="7" s="1"/>
  <c r="AQ18" i="6"/>
  <c r="AS18" i="6" s="1"/>
  <c r="T18" i="7"/>
  <c r="Q18" i="6"/>
  <c r="Z5" i="7"/>
  <c r="AC5" i="6"/>
  <c r="AQ18" i="7"/>
  <c r="AS18" i="7" s="1"/>
  <c r="AL5" i="7"/>
  <c r="AH5" i="7"/>
  <c r="AI18" i="7"/>
  <c r="AO18" i="6"/>
  <c r="AL18" i="7"/>
  <c r="Z18" i="7"/>
  <c r="AO18" i="7"/>
  <c r="AN5" i="7"/>
  <c r="AP18" i="7"/>
  <c r="AR18" i="7" s="1"/>
  <c r="W18" i="7"/>
  <c r="AB5" i="7"/>
  <c r="AC18" i="7"/>
  <c r="AC18" i="6"/>
  <c r="AF18" i="7"/>
  <c r="AQ5" i="6"/>
  <c r="AS5" i="6" s="1"/>
  <c r="M28" i="6"/>
  <c r="Z5" i="6"/>
  <c r="R22" i="7"/>
  <c r="O28" i="6"/>
  <c r="R21" i="6" s="1"/>
  <c r="R28" i="6" s="1"/>
  <c r="U21" i="6" s="1"/>
  <c r="AP5" i="6"/>
  <c r="AR5" i="6" s="1"/>
  <c r="L29" i="7"/>
  <c r="U28" i="6" l="1"/>
  <c r="O29" i="7"/>
  <c r="Q5" i="7"/>
  <c r="AN29" i="7"/>
  <c r="AO5" i="7"/>
  <c r="AC5" i="7"/>
  <c r="AB29" i="7"/>
  <c r="AI5" i="7"/>
  <c r="AH29" i="7"/>
  <c r="AQ5" i="7"/>
  <c r="AS5" i="7" s="1"/>
  <c r="P21" i="6"/>
  <c r="R29" i="7"/>
  <c r="X21" i="6" l="1"/>
  <c r="U23" i="8"/>
  <c r="AP23" i="8" s="1"/>
  <c r="AQ29" i="7"/>
  <c r="AS29" i="7" s="1"/>
  <c r="P28" i="6"/>
  <c r="U22" i="7"/>
  <c r="X28" i="6" l="1"/>
  <c r="AA21" i="6" s="1"/>
  <c r="AA28" i="6" s="1"/>
  <c r="AD21" i="6" s="1"/>
  <c r="AD28" i="6" s="1"/>
  <c r="AG21" i="6" s="1"/>
  <c r="AG28" i="6" s="1"/>
  <c r="AJ21" i="6" s="1"/>
  <c r="AJ28" i="6" s="1"/>
  <c r="AM21" i="6" s="1"/>
  <c r="AM28" i="6" s="1"/>
  <c r="AS23" i="8"/>
  <c r="AR23" i="8"/>
  <c r="S21" i="6"/>
  <c r="S28" i="6" s="1"/>
  <c r="U29" i="7"/>
  <c r="U22" i="8" s="1"/>
  <c r="AP22" i="8" s="1"/>
  <c r="AP21" i="6" l="1"/>
  <c r="AR21" i="6" s="1"/>
  <c r="AP28" i="6"/>
  <c r="AR28" i="6" s="1"/>
  <c r="AS22" i="8"/>
  <c r="AR22" i="8"/>
  <c r="U21" i="8"/>
  <c r="S23" i="8"/>
  <c r="AP21" i="8" l="1"/>
  <c r="AR21" i="8" s="1"/>
  <c r="U28" i="8"/>
  <c r="AP28" i="8" s="1"/>
  <c r="AR28" i="8" s="1"/>
  <c r="S21" i="8"/>
  <c r="V21" i="6"/>
  <c r="V23" i="8" s="1"/>
  <c r="V21" i="8" s="1"/>
  <c r="V28" i="8" s="1"/>
  <c r="X22" i="7"/>
  <c r="AQ23" i="8" l="1"/>
  <c r="S28" i="8"/>
  <c r="AQ28" i="8" s="1"/>
  <c r="AS28" i="8" s="1"/>
  <c r="AQ21" i="8"/>
  <c r="AS21" i="8" s="1"/>
  <c r="V28" i="6"/>
  <c r="X29" i="7"/>
  <c r="Y21" i="6" l="1"/>
  <c r="Y28" i="6" l="1"/>
  <c r="AA22" i="7"/>
  <c r="AB21" i="6" l="1"/>
  <c r="AA29" i="7"/>
  <c r="AB28" i="6" l="1"/>
  <c r="AE21" i="6" l="1"/>
  <c r="AD22" i="7"/>
  <c r="AE28" i="6" l="1"/>
  <c r="AD29" i="7"/>
  <c r="AH21" i="6" l="1"/>
  <c r="AH28" i="6" l="1"/>
  <c r="AG22" i="7"/>
  <c r="AK21" i="6" l="1"/>
  <c r="AG29" i="7"/>
  <c r="AK28" i="6" l="1"/>
  <c r="AN21" i="6" l="1"/>
  <c r="AJ22" i="7"/>
  <c r="AN28" i="6" l="1"/>
  <c r="AQ28" i="6" s="1"/>
  <c r="AS28" i="6" s="1"/>
  <c r="AQ21" i="6"/>
  <c r="AS21" i="6" s="1"/>
  <c r="AJ29" i="7"/>
  <c r="AM22" i="7" l="1"/>
  <c r="AP26" i="7"/>
  <c r="AS26" i="7" l="1"/>
  <c r="AR26" i="7"/>
  <c r="AM29" i="7"/>
  <c r="AP29" i="7" s="1"/>
  <c r="AR29" i="7" s="1"/>
  <c r="AP22" i="7"/>
  <c r="AR22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Juliano Gomes</author>
  </authors>
  <commentList>
    <comment ref="S11" authorId="0" shapeId="0" xr:uid="{C7530B61-0DB5-409E-A670-C8F18460EBC6}">
      <text>
        <r>
          <rPr>
            <b/>
            <sz val="9"/>
            <color indexed="81"/>
            <rFont val="Segoe UI"/>
            <family val="2"/>
          </rPr>
          <t>Juliano Gomes:</t>
        </r>
        <r>
          <rPr>
            <sz val="9"/>
            <color indexed="81"/>
            <rFont val="Segoe UI"/>
            <family val="2"/>
          </rPr>
          <t xml:space="preserve">
Pago fruteira</t>
        </r>
      </text>
    </comment>
  </commentList>
</comments>
</file>

<file path=xl/sharedStrings.xml><?xml version="1.0" encoding="utf-8"?>
<sst xmlns="http://schemas.openxmlformats.org/spreadsheetml/2006/main" count="468" uniqueCount="98">
  <si>
    <t>Despesas</t>
  </si>
  <si>
    <t>Total mensal:</t>
  </si>
  <si>
    <t>Pensão</t>
  </si>
  <si>
    <t>Cartão C6</t>
  </si>
  <si>
    <t>Cartão Caixa</t>
  </si>
  <si>
    <t>MEI</t>
  </si>
  <si>
    <t>Claro</t>
  </si>
  <si>
    <t>Juliano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</si>
  <si>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</si>
  <si>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</si>
  <si>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</si>
  <si>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</si>
  <si>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</si>
  <si>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</si>
  <si>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</si>
  <si>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</si>
  <si>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</si>
  <si>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</si>
  <si>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</si>
  <si>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</si>
  <si>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Faturamento Adderi</t>
  </si>
  <si>
    <t>Receitas</t>
  </si>
  <si>
    <t>Obs:</t>
  </si>
  <si>
    <t>Totais</t>
  </si>
  <si>
    <t>IGUAL</t>
  </si>
  <si>
    <t>MENOR</t>
  </si>
  <si>
    <t>MAIOR</t>
  </si>
  <si>
    <t>Total Previsto</t>
  </si>
  <si>
    <t>Total Realizado</t>
  </si>
  <si>
    <t>Média Realizado</t>
  </si>
  <si>
    <t>Média Previsto</t>
  </si>
  <si>
    <t>Realizado</t>
  </si>
  <si>
    <t>Previsto</t>
  </si>
  <si>
    <r>
      <t xml:space="preserve">Obs: Preencher colunas </t>
    </r>
    <r>
      <rPr>
        <b/>
        <sz val="16"/>
        <color theme="1"/>
        <rFont val="Calibri"/>
        <family val="2"/>
        <scheme val="minor"/>
      </rPr>
      <t>previsto</t>
    </r>
    <r>
      <rPr>
        <sz val="16"/>
        <color theme="1"/>
        <rFont val="Calibri"/>
        <family val="2"/>
        <scheme val="minor"/>
      </rPr>
      <t xml:space="preserve"> e </t>
    </r>
    <r>
      <rPr>
        <b/>
        <sz val="16"/>
        <color theme="1"/>
        <rFont val="Calibri"/>
        <family val="2"/>
        <scheme val="minor"/>
      </rPr>
      <t>realizado</t>
    </r>
    <r>
      <rPr>
        <sz val="16"/>
        <color theme="1"/>
        <rFont val="Calibri"/>
        <family val="2"/>
        <scheme val="minor"/>
      </rPr>
      <t xml:space="preserve"> apenas indicados pelas </t>
    </r>
    <r>
      <rPr>
        <b/>
        <sz val="16"/>
        <color theme="1"/>
        <rFont val="Calibri"/>
        <family val="2"/>
        <scheme val="minor"/>
      </rPr>
      <t>setas.</t>
    </r>
  </si>
  <si>
    <t>Inayê</t>
  </si>
  <si>
    <t>Convênio</t>
  </si>
  <si>
    <t>Demonstração</t>
  </si>
  <si>
    <t>Acordo</t>
  </si>
  <si>
    <t>Nubank</t>
  </si>
  <si>
    <t>Willbank</t>
  </si>
  <si>
    <t>Mercado Pago</t>
  </si>
  <si>
    <t>Ecoonomix</t>
  </si>
  <si>
    <t>Unha</t>
  </si>
  <si>
    <t>Cilios</t>
  </si>
  <si>
    <t>Mara</t>
  </si>
  <si>
    <t>Pagamento</t>
  </si>
  <si>
    <t>Faxina</t>
  </si>
  <si>
    <t>VT+VR</t>
  </si>
  <si>
    <t>Terreno</t>
  </si>
  <si>
    <t>Seguro</t>
  </si>
  <si>
    <t>Leila</t>
  </si>
  <si>
    <t>Vera Madeireira</t>
  </si>
  <si>
    <t>Geladeira</t>
  </si>
  <si>
    <t>IPVA</t>
  </si>
  <si>
    <t>IPTU</t>
  </si>
  <si>
    <t>Moto</t>
  </si>
  <si>
    <t>JUNTOS</t>
  </si>
  <si>
    <t>Sicredi</t>
  </si>
  <si>
    <t>Diversos</t>
  </si>
  <si>
    <t>Bruna NETFLIX</t>
  </si>
  <si>
    <t>Compartilhado</t>
  </si>
  <si>
    <t>Aporte</t>
  </si>
  <si>
    <t>Leozinho</t>
  </si>
  <si>
    <t>Escola</t>
  </si>
  <si>
    <t>-</t>
  </si>
  <si>
    <t>Emprestimo Bê</t>
  </si>
  <si>
    <t xml:space="preserve">Tele </t>
  </si>
  <si>
    <t>julho</t>
  </si>
  <si>
    <t>agosto</t>
  </si>
  <si>
    <t>outrubro</t>
  </si>
  <si>
    <t>novembro</t>
  </si>
  <si>
    <t>dezembro</t>
  </si>
  <si>
    <t>Nu</t>
  </si>
  <si>
    <t>janeiro</t>
  </si>
  <si>
    <t>Economix</t>
  </si>
  <si>
    <t>C6</t>
  </si>
  <si>
    <t>fevereiro</t>
  </si>
  <si>
    <t>março</t>
  </si>
  <si>
    <t>abril</t>
  </si>
  <si>
    <t>Caixa</t>
  </si>
  <si>
    <t>junho</t>
  </si>
  <si>
    <t>Total</t>
  </si>
  <si>
    <t xml:space="preserve">Emprestimo </t>
  </si>
  <si>
    <t xml:space="preserve">Convênio </t>
  </si>
  <si>
    <t>Moto Vermelha</t>
  </si>
  <si>
    <t>Vera</t>
  </si>
  <si>
    <t>setembro</t>
  </si>
  <si>
    <t>outubro</t>
  </si>
  <si>
    <t>TOTAL</t>
  </si>
  <si>
    <t>TOTAL GERAL</t>
  </si>
  <si>
    <t>Débitos</t>
  </si>
  <si>
    <t>Créditos</t>
  </si>
  <si>
    <t>Salário</t>
  </si>
  <si>
    <t>vale</t>
  </si>
  <si>
    <t>Extra</t>
  </si>
  <si>
    <t>SUB TOTAL GERAL</t>
  </si>
  <si>
    <t>Perfume</t>
  </si>
  <si>
    <t>mercado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</si>
</sst>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R$&quot;\ #,##0.00;[Red]\-&quot;R$&quot;\ #,##0.00"/>
    <numFmt numFmtId="44" formatCode="_-&quot;R$&quot;\ * #,##0.00_-;\-&quot;R$&quot;\ * #,##0.00_-;_-&quot;R$&quot;\ * &quot;-&quot;??_-;_-@_-"/>
  </numFmts>
  <fonts count="3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8"/>
      <color rgb="FFF46524"/>
      <name val="Raleway"/>
    </font>
    <font>
      <b/>
      <sz val="11"/>
      <color rgb="FF334960"/>
      <name val="Lato"/>
    </font>
    <font>
      <b/>
      <i/>
      <sz val="11"/>
      <color rgb="FF556376"/>
      <name val="Lato"/>
    </font>
    <font>
      <b/>
      <i/>
      <sz val="10"/>
      <color rgb="FFFFFFFF"/>
      <name val="Lato"/>
    </font>
    <font>
      <sz val="10"/>
      <color rgb="FFFFFFFF"/>
      <name val="Lato"/>
    </font>
    <font>
      <b/>
      <sz val="10"/>
      <color rgb="FFFFFFFF"/>
      <name val="Lato"/>
    </font>
    <font>
      <sz val="10"/>
      <color rgb="FF334960"/>
      <name val="Lato"/>
    </font>
    <font>
      <sz val="9"/>
      <color rgb="FF576475"/>
      <name val="Lato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Raleway"/>
    </font>
    <font>
      <b/>
      <i/>
      <sz val="12"/>
      <color rgb="FF556376"/>
      <name val="Lato"/>
    </font>
    <font>
      <b/>
      <i/>
      <sz val="12"/>
      <color rgb="FFFFFFFF"/>
      <name val="Lato"/>
    </font>
    <font>
      <b/>
      <sz val="9"/>
      <color rgb="FF576475"/>
      <name val="Lato"/>
    </font>
    <font>
      <b/>
      <sz val="10"/>
      <color theme="1"/>
      <name val="Arial"/>
      <family val="2"/>
    </font>
    <font>
      <b/>
      <sz val="11"/>
      <color rgb="FF334960"/>
      <name val="Lato"/>
      <family val="2"/>
    </font>
    <font>
      <sz val="10"/>
      <color rgb="FF334960"/>
      <name val="Lato"/>
      <family val="2"/>
    </font>
    <font>
      <b/>
      <sz val="12"/>
      <color rgb="FF576475"/>
      <name val="Lato"/>
      <family val="2"/>
    </font>
    <font>
      <b/>
      <sz val="20"/>
      <color theme="0"/>
      <name val="Lato"/>
      <family val="2"/>
    </font>
    <font>
      <b/>
      <sz val="12"/>
      <color rgb="FFFFFFFF"/>
      <name val="Lato"/>
      <family val="2"/>
    </font>
    <font>
      <b/>
      <sz val="16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9"/>
      <color rgb="FF576475"/>
      <name val="Lato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6C768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2"/>
        <bgColor indexed="64"/>
      </patternFill>
    </fill>
  </fills>
  <borders count="40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/>
      <top style="medium">
        <color indexed="64"/>
      </top>
      <bottom style="medium">
        <color rgb="FF334960"/>
      </bottom>
      <diagonal/>
    </border>
    <border>
      <left/>
      <right/>
      <top style="medium">
        <color indexed="64"/>
      </top>
      <bottom style="medium">
        <color rgb="FF334960"/>
      </bottom>
      <diagonal/>
    </border>
    <border>
      <left style="medium">
        <color rgb="FFCCCCCC"/>
      </left>
      <right style="medium">
        <color indexed="64"/>
      </right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 style="medium">
        <color rgb="FFCCCCCC"/>
      </right>
      <top style="medium">
        <color rgb="FFCCCCCC"/>
      </top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indexed="64"/>
      </bottom>
      <diagonal/>
    </border>
    <border>
      <left style="medium">
        <color rgb="FFCCCCCC"/>
      </left>
      <right style="medium">
        <color indexed="64"/>
      </right>
      <top style="medium">
        <color rgb="FFCCCCCC"/>
      </top>
      <bottom style="medium">
        <color indexed="64"/>
      </bottom>
      <diagonal/>
    </border>
    <border>
      <left style="medium">
        <color indexed="64"/>
      </left>
      <right/>
      <top style="medium">
        <color rgb="FF6C7687"/>
      </top>
      <bottom style="medium">
        <color rgb="FFCCCCCC"/>
      </bottom>
      <diagonal/>
    </border>
    <border>
      <left style="medium">
        <color indexed="64"/>
      </left>
      <right/>
      <top style="medium">
        <color rgb="FF334960"/>
      </top>
      <bottom style="medium">
        <color rgb="FF6C7687"/>
      </bottom>
      <diagonal/>
    </border>
    <border>
      <left style="medium">
        <color indexed="64"/>
      </left>
      <right/>
      <top style="medium">
        <color rgb="FF6C7687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rgb="FF6C7687"/>
      </bottom>
      <diagonal/>
    </border>
    <border>
      <left style="medium">
        <color rgb="FFCCCCCC"/>
      </left>
      <right style="medium">
        <color rgb="FFFFFFFF"/>
      </right>
      <top style="medium">
        <color indexed="64"/>
      </top>
      <bottom style="medium">
        <color rgb="FF6C7687"/>
      </bottom>
      <diagonal/>
    </border>
    <border>
      <left style="medium">
        <color rgb="FFCCCCCC"/>
      </left>
      <right style="medium">
        <color indexed="64"/>
      </right>
      <top style="medium">
        <color indexed="64"/>
      </top>
      <bottom style="medium">
        <color rgb="FF6C7687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rgb="FFFFFFFF"/>
      </right>
      <top style="medium">
        <color indexed="64"/>
      </top>
      <bottom style="medium">
        <color rgb="FF6C7687"/>
      </bottom>
      <diagonal/>
    </border>
    <border>
      <left/>
      <right/>
      <top style="medium">
        <color indexed="64"/>
      </top>
      <bottom style="medium">
        <color rgb="FF6C7687"/>
      </bottom>
      <diagonal/>
    </border>
    <border>
      <left/>
      <right/>
      <top style="medium">
        <color rgb="FF6C7687"/>
      </top>
      <bottom style="medium">
        <color rgb="FFCCCCCC"/>
      </bottom>
      <diagonal/>
    </border>
    <border>
      <left/>
      <right/>
      <top style="medium">
        <color rgb="FF6C7687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6C7687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indexed="64"/>
      </bottom>
      <diagonal/>
    </border>
    <border>
      <left style="medium">
        <color indexed="64"/>
      </left>
      <right/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/>
      <top style="medium">
        <color rgb="FFCCCCCC"/>
      </top>
      <bottom style="medium">
        <color indexed="64"/>
      </bottom>
      <diagonal/>
    </border>
    <border>
      <left/>
      <right/>
      <top style="medium">
        <color rgb="FF334960"/>
      </top>
      <bottom style="medium">
        <color rgb="FF6C7687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CCCCCC"/>
      </right>
      <top style="medium">
        <color indexed="64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indexed="64"/>
      </top>
      <bottom style="medium">
        <color rgb="FFCCCCCC"/>
      </bottom>
      <diagonal/>
    </border>
    <border>
      <left style="medium">
        <color rgb="FFCCCCCC"/>
      </left>
      <right style="medium">
        <color indexed="64"/>
      </right>
      <top style="medium">
        <color indexed="64"/>
      </top>
      <bottom style="medium">
        <color rgb="FFCCCCCC"/>
      </bottom>
      <diagonal/>
    </border>
    <border>
      <left style="medium">
        <color indexed="64"/>
      </left>
      <right style="medium">
        <color rgb="FFCCCCCC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29" fillId="0" borderId="0" applyFont="0" applyFill="0" applyBorder="0" applyAlignment="0" applyProtection="0"/>
  </cellStyleXfs>
  <cellXfs count="106">
    <xf numFmtId="0" fontId="0" fillId="0" borderId="0" xfId="0"/>
    <xf numFmtId="0" fontId="0" fillId="0" borderId="0" xfId="0" applyAlignment="1">
      <alignment horizontal="center" vertical="center"/>
    </xf>
    <xf numFmtId="8" fontId="6" fillId="2" borderId="1" xfId="0" applyNumberFormat="1" applyFont="1" applyFill="1" applyBorder="1" applyAlignment="1">
      <alignment horizontal="left" vertical="center" wrapText="1"/>
    </xf>
    <xf numFmtId="8" fontId="7" fillId="2" borderId="4" xfId="0" applyNumberFormat="1" applyFont="1" applyFill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0" fillId="0" borderId="0" xfId="0" applyFont="1"/>
    <xf numFmtId="8" fontId="18" fillId="3" borderId="1" xfId="0" applyNumberFormat="1" applyFont="1" applyFill="1" applyBorder="1" applyAlignment="1">
      <alignment horizontal="left" vertical="center" wrapText="1"/>
    </xf>
    <xf numFmtId="8" fontId="19" fillId="3" borderId="1" xfId="0" applyNumberFormat="1" applyFont="1" applyFill="1" applyBorder="1" applyAlignment="1">
      <alignment horizontal="left" vertical="center" wrapText="1"/>
    </xf>
    <xf numFmtId="0" fontId="20" fillId="0" borderId="14" xfId="0" applyFont="1" applyBorder="1" applyAlignment="1">
      <alignment horizontal="center" vertical="center" wrapText="1"/>
    </xf>
    <xf numFmtId="8" fontId="18" fillId="3" borderId="7" xfId="0" applyNumberFormat="1" applyFont="1" applyFill="1" applyBorder="1" applyAlignment="1">
      <alignment horizontal="left" vertical="center" wrapText="1"/>
    </xf>
    <xf numFmtId="8" fontId="6" fillId="2" borderId="16" xfId="0" applyNumberFormat="1" applyFont="1" applyFill="1" applyBorder="1" applyAlignment="1">
      <alignment horizontal="left" vertical="center" wrapText="1"/>
    </xf>
    <xf numFmtId="8" fontId="9" fillId="3" borderId="16" xfId="0" applyNumberFormat="1" applyFont="1" applyFill="1" applyBorder="1" applyAlignment="1">
      <alignment horizontal="left" vertical="center" wrapText="1"/>
    </xf>
    <xf numFmtId="8" fontId="9" fillId="3" borderId="17" xfId="0" applyNumberFormat="1" applyFont="1" applyFill="1" applyBorder="1" applyAlignment="1">
      <alignment horizontal="left" vertical="center" wrapText="1"/>
    </xf>
    <xf numFmtId="8" fontId="18" fillId="3" borderId="0" xfId="0" applyNumberFormat="1" applyFont="1" applyFill="1" applyAlignment="1">
      <alignment horizontal="left" vertical="center" wrapText="1"/>
    </xf>
    <xf numFmtId="0" fontId="20" fillId="3" borderId="18" xfId="0" applyFont="1" applyFill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8" fontId="6" fillId="2" borderId="5" xfId="0" applyNumberFormat="1" applyFont="1" applyFill="1" applyBorder="1" applyAlignment="1">
      <alignment horizontal="left" vertical="center" wrapText="1"/>
    </xf>
    <xf numFmtId="8" fontId="6" fillId="2" borderId="4" xfId="0" applyNumberFormat="1" applyFont="1" applyFill="1" applyBorder="1" applyAlignment="1">
      <alignment horizontal="left" vertical="center" wrapText="1"/>
    </xf>
    <xf numFmtId="8" fontId="9" fillId="3" borderId="5" xfId="0" applyNumberFormat="1" applyFont="1" applyFill="1" applyBorder="1" applyAlignment="1">
      <alignment horizontal="left" vertical="center" wrapText="1"/>
    </xf>
    <xf numFmtId="8" fontId="18" fillId="3" borderId="4" xfId="0" applyNumberFormat="1" applyFont="1" applyFill="1" applyBorder="1" applyAlignment="1">
      <alignment horizontal="left" vertical="center" wrapText="1"/>
    </xf>
    <xf numFmtId="8" fontId="9" fillId="3" borderId="6" xfId="0" applyNumberFormat="1" applyFont="1" applyFill="1" applyBorder="1" applyAlignment="1">
      <alignment horizontal="left" vertical="center" wrapText="1"/>
    </xf>
    <xf numFmtId="8" fontId="18" fillId="3" borderId="8" xfId="0" applyNumberFormat="1" applyFont="1" applyFill="1" applyBorder="1" applyAlignment="1">
      <alignment horizontal="left" vertical="center" wrapText="1"/>
    </xf>
    <xf numFmtId="0" fontId="0" fillId="0" borderId="12" xfId="0" applyBorder="1"/>
    <xf numFmtId="0" fontId="4" fillId="0" borderId="22" xfId="0" applyFont="1" applyBorder="1" applyAlignment="1">
      <alignment horizontal="center" vertical="center" wrapText="1"/>
    </xf>
    <xf numFmtId="8" fontId="7" fillId="2" borderId="5" xfId="0" applyNumberFormat="1" applyFont="1" applyFill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0" fontId="5" fillId="2" borderId="26" xfId="0" applyFont="1" applyFill="1" applyBorder="1" applyAlignment="1">
      <alignment vertical="center" wrapText="1"/>
    </xf>
    <xf numFmtId="0" fontId="21" fillId="0" borderId="26" xfId="0" applyFont="1" applyBorder="1" applyAlignment="1">
      <alignment vertical="center" wrapText="1"/>
    </xf>
    <xf numFmtId="0" fontId="8" fillId="0" borderId="26" xfId="0" applyFont="1" applyBorder="1" applyAlignment="1">
      <alignment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0" fillId="3" borderId="0" xfId="0" applyFill="1"/>
    <xf numFmtId="8" fontId="1" fillId="3" borderId="16" xfId="0" applyNumberFormat="1" applyFont="1" applyFill="1" applyBorder="1" applyAlignment="1">
      <alignment horizontal="left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2" borderId="29" xfId="0" applyFont="1" applyFill="1" applyBorder="1" applyAlignment="1">
      <alignment vertical="center" wrapText="1"/>
    </xf>
    <xf numFmtId="0" fontId="8" fillId="0" borderId="29" xfId="0" applyFont="1" applyBorder="1" applyAlignment="1">
      <alignment vertical="center" wrapText="1"/>
    </xf>
    <xf numFmtId="0" fontId="8" fillId="0" borderId="25" xfId="0" applyFont="1" applyBorder="1" applyAlignment="1">
      <alignment vertical="center" wrapText="1"/>
    </xf>
    <xf numFmtId="8" fontId="1" fillId="3" borderId="5" xfId="0" applyNumberFormat="1" applyFont="1" applyFill="1" applyBorder="1" applyAlignment="1">
      <alignment horizontal="left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0" fontId="3" fillId="3" borderId="18" xfId="0" applyFont="1" applyFill="1" applyBorder="1" applyAlignment="1">
      <alignment vertical="center" wrapText="1"/>
    </xf>
    <xf numFmtId="0" fontId="3" fillId="3" borderId="19" xfId="0" applyFont="1" applyFill="1" applyBorder="1" applyAlignment="1">
      <alignment vertical="center" wrapText="1"/>
    </xf>
    <xf numFmtId="8" fontId="7" fillId="2" borderId="30" xfId="0" applyNumberFormat="1" applyFont="1" applyFill="1" applyBorder="1" applyAlignment="1">
      <alignment horizontal="left" vertical="center" wrapText="1"/>
    </xf>
    <xf numFmtId="8" fontId="9" fillId="3" borderId="0" xfId="0" applyNumberFormat="1" applyFont="1" applyFill="1" applyAlignment="1">
      <alignment horizontal="left" vertical="center" wrapText="1"/>
    </xf>
    <xf numFmtId="8" fontId="18" fillId="3" borderId="5" xfId="0" applyNumberFormat="1" applyFont="1" applyFill="1" applyBorder="1" applyAlignment="1">
      <alignment horizontal="left" vertical="center" wrapText="1"/>
    </xf>
    <xf numFmtId="8" fontId="18" fillId="3" borderId="6" xfId="0" applyNumberFormat="1" applyFont="1" applyFill="1" applyBorder="1" applyAlignment="1">
      <alignment horizontal="left" vertical="center" wrapText="1"/>
    </xf>
    <xf numFmtId="8" fontId="22" fillId="3" borderId="35" xfId="0" applyNumberFormat="1" applyFont="1" applyFill="1" applyBorder="1" applyAlignment="1">
      <alignment horizontal="left" vertical="center" wrapText="1"/>
    </xf>
    <xf numFmtId="8" fontId="22" fillId="3" borderId="36" xfId="0" applyNumberFormat="1" applyFont="1" applyFill="1" applyBorder="1" applyAlignment="1">
      <alignment horizontal="left" vertical="center" wrapText="1"/>
    </xf>
    <xf numFmtId="8" fontId="22" fillId="3" borderId="37" xfId="0" applyNumberFormat="1" applyFont="1" applyFill="1" applyBorder="1" applyAlignment="1">
      <alignment horizontal="left" vertical="center" wrapText="1"/>
    </xf>
    <xf numFmtId="0" fontId="12" fillId="0" borderId="2" xfId="0" applyFont="1" applyBorder="1"/>
    <xf numFmtId="0" fontId="12" fillId="0" borderId="3" xfId="0" applyFont="1" applyBorder="1"/>
    <xf numFmtId="0" fontId="12" fillId="0" borderId="0" xfId="0" applyFont="1"/>
    <xf numFmtId="8" fontId="22" fillId="3" borderId="38" xfId="0" applyNumberFormat="1" applyFont="1" applyFill="1" applyBorder="1" applyAlignment="1">
      <alignment horizontal="left" vertical="center" wrapText="1"/>
    </xf>
    <xf numFmtId="8" fontId="22" fillId="3" borderId="39" xfId="0" applyNumberFormat="1" applyFont="1" applyFill="1" applyBorder="1" applyAlignment="1">
      <alignment horizontal="left" vertical="center" wrapText="1"/>
    </xf>
    <xf numFmtId="8" fontId="22" fillId="3" borderId="31" xfId="0" applyNumberFormat="1" applyFont="1" applyFill="1" applyBorder="1" applyAlignment="1">
      <alignment horizontal="left" vertical="center" wrapText="1"/>
    </xf>
    <xf numFmtId="0" fontId="17" fillId="2" borderId="25" xfId="0" applyFont="1" applyFill="1" applyBorder="1" applyAlignment="1">
      <alignment vertical="center" wrapText="1"/>
    </xf>
    <xf numFmtId="8" fontId="24" fillId="2" borderId="6" xfId="0" applyNumberFormat="1" applyFont="1" applyFill="1" applyBorder="1" applyAlignment="1">
      <alignment horizontal="left" vertical="center" wrapText="1"/>
    </xf>
    <xf numFmtId="8" fontId="24" fillId="2" borderId="8" xfId="0" applyNumberFormat="1" applyFont="1" applyFill="1" applyBorder="1" applyAlignment="1">
      <alignment horizontal="left" vertical="center" wrapText="1"/>
    </xf>
    <xf numFmtId="8" fontId="24" fillId="2" borderId="7" xfId="0" applyNumberFormat="1" applyFont="1" applyFill="1" applyBorder="1" applyAlignment="1">
      <alignment horizontal="left" vertical="center" wrapText="1"/>
    </xf>
    <xf numFmtId="0" fontId="8" fillId="5" borderId="29" xfId="0" applyFont="1" applyFill="1" applyBorder="1" applyAlignment="1">
      <alignment vertical="center" wrapText="1"/>
    </xf>
    <xf numFmtId="8" fontId="9" fillId="5" borderId="16" xfId="0" applyNumberFormat="1" applyFont="1" applyFill="1" applyBorder="1" applyAlignment="1">
      <alignment horizontal="left" vertical="center" wrapText="1"/>
    </xf>
    <xf numFmtId="8" fontId="18" fillId="5" borderId="1" xfId="0" applyNumberFormat="1" applyFont="1" applyFill="1" applyBorder="1" applyAlignment="1">
      <alignment horizontal="left" vertical="center" wrapText="1"/>
    </xf>
    <xf numFmtId="8" fontId="18" fillId="5" borderId="4" xfId="0" applyNumberFormat="1" applyFont="1" applyFill="1" applyBorder="1" applyAlignment="1">
      <alignment horizontal="left" vertical="center" wrapText="1"/>
    </xf>
    <xf numFmtId="8" fontId="9" fillId="5" borderId="5" xfId="0" applyNumberFormat="1" applyFont="1" applyFill="1" applyBorder="1" applyAlignment="1">
      <alignment horizontal="left" vertical="center" wrapText="1"/>
    </xf>
    <xf numFmtId="8" fontId="18" fillId="5" borderId="5" xfId="0" applyNumberFormat="1" applyFont="1" applyFill="1" applyBorder="1" applyAlignment="1">
      <alignment horizontal="left" vertical="center" wrapText="1"/>
    </xf>
    <xf numFmtId="0" fontId="21" fillId="5" borderId="26" xfId="0" applyFont="1" applyFill="1" applyBorder="1" applyAlignment="1">
      <alignment vertical="center" wrapText="1"/>
    </xf>
    <xf numFmtId="8" fontId="18" fillId="5" borderId="0" xfId="0" applyNumberFormat="1" applyFont="1" applyFill="1" applyAlignment="1">
      <alignment horizontal="left" vertical="center" wrapText="1"/>
    </xf>
    <xf numFmtId="0" fontId="8" fillId="5" borderId="27" xfId="0" applyFont="1" applyFill="1" applyBorder="1" applyAlignment="1">
      <alignment vertical="center" wrapText="1"/>
    </xf>
    <xf numFmtId="8" fontId="9" fillId="5" borderId="6" xfId="0" applyNumberFormat="1" applyFont="1" applyFill="1" applyBorder="1" applyAlignment="1">
      <alignment horizontal="left" vertical="center" wrapText="1"/>
    </xf>
    <xf numFmtId="8" fontId="18" fillId="5" borderId="8" xfId="0" applyNumberFormat="1" applyFont="1" applyFill="1" applyBorder="1" applyAlignment="1">
      <alignment horizontal="left" vertical="center" wrapText="1"/>
    </xf>
    <xf numFmtId="8" fontId="18" fillId="5" borderId="19" xfId="0" applyNumberFormat="1" applyFont="1" applyFill="1" applyBorder="1" applyAlignment="1">
      <alignment horizontal="left" vertical="center" wrapText="1"/>
    </xf>
    <xf numFmtId="8" fontId="18" fillId="5" borderId="6" xfId="0" applyNumberFormat="1" applyFont="1" applyFill="1" applyBorder="1" applyAlignment="1">
      <alignment horizontal="left" vertical="center" wrapText="1"/>
    </xf>
    <xf numFmtId="8" fontId="18" fillId="5" borderId="7" xfId="0" applyNumberFormat="1" applyFont="1" applyFill="1" applyBorder="1" applyAlignment="1">
      <alignment horizontal="left" vertical="center" wrapText="1"/>
    </xf>
    <xf numFmtId="0" fontId="21" fillId="0" borderId="29" xfId="0" applyFont="1" applyBorder="1" applyAlignment="1">
      <alignment vertical="center" wrapText="1"/>
    </xf>
    <xf numFmtId="0" fontId="21" fillId="5" borderId="29" xfId="0" applyFont="1" applyFill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8" fontId="1" fillId="3" borderId="1" xfId="0" applyNumberFormat="1" applyFont="1" applyFill="1" applyBorder="1" applyAlignment="1">
      <alignment horizontal="left" vertical="center" wrapText="1"/>
    </xf>
    <xf numFmtId="8" fontId="28" fillId="3" borderId="4" xfId="0" applyNumberFormat="1" applyFont="1" applyFill="1" applyBorder="1" applyAlignment="1">
      <alignment horizontal="left" vertical="center" wrapText="1"/>
    </xf>
    <xf numFmtId="44" fontId="0" fillId="0" borderId="0" xfId="1" applyFont="1"/>
    <xf numFmtId="0" fontId="1" fillId="0" borderId="19" xfId="0" applyFont="1" applyBorder="1" applyAlignment="1">
      <alignment horizontal="center" vertical="center" wrapText="1"/>
    </xf>
    <xf numFmtId="0" fontId="23" fillId="4" borderId="32" xfId="0" applyFont="1" applyFill="1" applyBorder="1" applyAlignment="1">
      <alignment horizontal="center" vertical="center" wrapText="1"/>
    </xf>
    <xf numFmtId="0" fontId="23" fillId="4" borderId="33" xfId="0" applyFont="1" applyFill="1" applyBorder="1" applyAlignment="1">
      <alignment horizontal="center" vertical="center" wrapText="1"/>
    </xf>
    <xf numFmtId="0" fontId="23" fillId="4" borderId="34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left" vertical="top" wrapText="1"/>
    </xf>
    <xf numFmtId="0" fontId="13" fillId="0" borderId="0" xfId="0" applyFont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99">
    <dxf>
      <font>
        <color theme="9"/>
      </font>
      <fill>
        <patternFill>
          <bgColor theme="9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F33B3B"/>
      </font>
      <fill>
        <patternFill>
          <bgColor rgb="FFF33B3B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F33B3B"/>
      </font>
      <fill>
        <patternFill>
          <bgColor rgb="FFF33B3B"/>
        </patternFill>
      </fill>
    </dxf>
    <dxf>
      <font>
        <color theme="9"/>
      </font>
      <fill>
        <patternFill>
          <bgColor theme="9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F33B3B"/>
      </font>
      <fill>
        <patternFill>
          <bgColor rgb="FFF33B3B"/>
        </patternFill>
      </fill>
    </dxf>
    <dxf>
      <font>
        <color theme="9"/>
      </font>
      <fill>
        <patternFill>
          <bgColor theme="9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F33B3B"/>
      </font>
      <fill>
        <patternFill>
          <bgColor rgb="FFF33B3B"/>
        </patternFill>
      </fill>
    </dxf>
    <dxf>
      <font>
        <color theme="9"/>
      </font>
      <fill>
        <patternFill>
          <bgColor theme="9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F33B3B"/>
      </font>
      <fill>
        <patternFill>
          <bgColor rgb="FFF33B3B"/>
        </patternFill>
      </fill>
    </dxf>
    <dxf>
      <font>
        <color theme="9"/>
      </font>
      <fill>
        <patternFill>
          <bgColor theme="9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F33B3B"/>
      </font>
      <fill>
        <patternFill>
          <bgColor rgb="FFF33B3B"/>
        </patternFill>
      </fill>
    </dxf>
    <dxf>
      <font>
        <color theme="9"/>
      </font>
      <fill>
        <patternFill>
          <bgColor theme="9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F33B3B"/>
      </font>
      <fill>
        <patternFill>
          <bgColor rgb="FFF33B3B"/>
        </patternFill>
      </fill>
    </dxf>
    <dxf>
      <font>
        <color theme="9"/>
      </font>
      <fill>
        <patternFill>
          <bgColor theme="9"/>
        </patternFill>
      </fill>
    </dxf>
    <dxf>
      <font>
        <color rgb="FFF33B3B"/>
      </font>
      <fill>
        <patternFill>
          <bgColor rgb="FFF33B3B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9"/>
      </font>
      <fill>
        <patternFill>
          <bgColor theme="9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F33B3B"/>
      </font>
      <fill>
        <patternFill>
          <bgColor rgb="FFF33B3B"/>
        </patternFill>
      </fill>
    </dxf>
    <dxf>
      <font>
        <color theme="9"/>
      </font>
      <fill>
        <patternFill>
          <bgColor theme="9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F33B3B"/>
      </font>
      <fill>
        <patternFill>
          <bgColor rgb="FFF33B3B"/>
        </patternFill>
      </fill>
    </dxf>
    <dxf>
      <font>
        <color theme="9"/>
      </font>
      <fill>
        <patternFill>
          <bgColor theme="9"/>
        </patternFill>
      </fill>
    </dxf>
    <dxf>
      <font>
        <color theme="9"/>
      </font>
      <fill>
        <patternFill>
          <bgColor theme="9"/>
        </patternFill>
      </fill>
    </dxf>
    <dxf>
      <font>
        <color rgb="FFF33B3B"/>
      </font>
      <fill>
        <patternFill>
          <bgColor rgb="FFF33B3B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9"/>
      </font>
      <fill>
        <patternFill>
          <bgColor theme="9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F33B3B"/>
      </font>
      <fill>
        <patternFill>
          <bgColor rgb="FFF33B3B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F33B3B"/>
      </font>
      <fill>
        <patternFill>
          <bgColor rgb="FFF33B3B"/>
        </patternFill>
      </fill>
    </dxf>
    <dxf>
      <font>
        <color theme="9"/>
      </font>
      <fill>
        <patternFill>
          <bgColor theme="9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F33B3B"/>
      </font>
      <fill>
        <patternFill>
          <bgColor rgb="FFF33B3B"/>
        </patternFill>
      </fill>
    </dxf>
    <dxf>
      <font>
        <color theme="9"/>
      </font>
      <fill>
        <patternFill>
          <bgColor theme="9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F33B3B"/>
      </font>
      <fill>
        <patternFill>
          <bgColor rgb="FFF33B3B"/>
        </patternFill>
      </fill>
    </dxf>
    <dxf>
      <font>
        <color theme="9"/>
      </font>
      <fill>
        <patternFill>
          <bgColor theme="9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F33B3B"/>
      </font>
      <fill>
        <patternFill>
          <bgColor rgb="FFF33B3B"/>
        </patternFill>
      </fill>
    </dxf>
    <dxf>
      <font>
        <color theme="9"/>
      </font>
      <fill>
        <patternFill>
          <bgColor theme="9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F33B3B"/>
      </font>
      <fill>
        <patternFill>
          <bgColor rgb="FFF33B3B"/>
        </patternFill>
      </fill>
    </dxf>
    <dxf>
      <font>
        <color theme="9"/>
      </font>
      <fill>
        <patternFill>
          <bgColor theme="9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F33B3B"/>
      </font>
      <fill>
        <patternFill>
          <bgColor rgb="FFF33B3B"/>
        </patternFill>
      </fill>
    </dxf>
    <dxf>
      <font>
        <color theme="9"/>
      </font>
      <fill>
        <patternFill>
          <bgColor theme="9"/>
        </patternFill>
      </fill>
    </dxf>
    <dxf>
      <font>
        <color rgb="FFF33B3B"/>
      </font>
      <fill>
        <patternFill>
          <bgColor rgb="FFF33B3B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9"/>
      </font>
      <fill>
        <patternFill>
          <bgColor theme="9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F33B3B"/>
      </font>
      <fill>
        <patternFill>
          <bgColor rgb="FFF33B3B"/>
        </patternFill>
      </fill>
    </dxf>
    <dxf>
      <font>
        <color theme="9"/>
      </font>
      <fill>
        <patternFill>
          <bgColor theme="9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F33B3B"/>
      </font>
      <fill>
        <patternFill>
          <bgColor rgb="FFF33B3B"/>
        </patternFill>
      </fill>
    </dxf>
    <dxf>
      <font>
        <color theme="9"/>
      </font>
      <fill>
        <patternFill>
          <bgColor theme="9"/>
        </patternFill>
      </fill>
    </dxf>
    <dxf>
      <font>
        <color theme="9"/>
      </font>
      <fill>
        <patternFill>
          <bgColor theme="9"/>
        </patternFill>
      </fill>
    </dxf>
    <dxf>
      <font>
        <color rgb="FFF33B3B"/>
      </font>
      <fill>
        <patternFill>
          <bgColor rgb="FFF33B3B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9"/>
      </font>
      <fill>
        <patternFill>
          <bgColor theme="9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F33B3B"/>
      </font>
      <fill>
        <patternFill>
          <bgColor rgb="FFF33B3B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F33B3B"/>
      </font>
      <fill>
        <patternFill>
          <bgColor rgb="FFF33B3B"/>
        </patternFill>
      </fill>
    </dxf>
    <dxf>
      <font>
        <color theme="9"/>
      </font>
      <fill>
        <patternFill>
          <bgColor theme="9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F33B3B"/>
      </font>
      <fill>
        <patternFill>
          <bgColor rgb="FFF33B3B"/>
        </patternFill>
      </fill>
    </dxf>
    <dxf>
      <font>
        <color theme="9"/>
      </font>
      <fill>
        <patternFill>
          <bgColor theme="9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F33B3B"/>
      </font>
      <fill>
        <patternFill>
          <bgColor rgb="FFF33B3B"/>
        </patternFill>
      </fill>
    </dxf>
    <dxf>
      <font>
        <color theme="9"/>
      </font>
      <fill>
        <patternFill>
          <bgColor theme="9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F33B3B"/>
      </font>
      <fill>
        <patternFill>
          <bgColor rgb="FFF33B3B"/>
        </patternFill>
      </fill>
    </dxf>
    <dxf>
      <font>
        <color theme="9"/>
      </font>
      <fill>
        <patternFill>
          <bgColor theme="9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F33B3B"/>
      </font>
      <fill>
        <patternFill>
          <bgColor rgb="FFF33B3B"/>
        </patternFill>
      </fill>
    </dxf>
    <dxf>
      <font>
        <color theme="9"/>
      </font>
      <fill>
        <patternFill>
          <bgColor theme="9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F33B3B"/>
      </font>
      <fill>
        <patternFill>
          <bgColor rgb="FFF33B3B"/>
        </patternFill>
      </fill>
    </dxf>
    <dxf>
      <font>
        <color theme="9"/>
      </font>
      <fill>
        <patternFill>
          <bgColor theme="9"/>
        </patternFill>
      </fill>
    </dxf>
    <dxf>
      <font>
        <color rgb="FFF33B3B"/>
      </font>
      <fill>
        <patternFill>
          <bgColor rgb="FFF33B3B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9"/>
      </font>
      <fill>
        <patternFill>
          <bgColor theme="9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F33B3B"/>
      </font>
      <fill>
        <patternFill>
          <bgColor rgb="FFF33B3B"/>
        </patternFill>
      </fill>
    </dxf>
    <dxf>
      <font>
        <color theme="9"/>
      </font>
      <fill>
        <patternFill>
          <bgColor theme="9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F33B3B"/>
      </font>
      <fill>
        <patternFill>
          <bgColor rgb="FFF33B3B"/>
        </patternFill>
      </fill>
    </dxf>
    <dxf>
      <font>
        <color theme="9"/>
      </font>
      <fill>
        <patternFill>
          <bgColor theme="9"/>
        </patternFill>
      </fill>
    </dxf>
    <dxf>
      <font>
        <color theme="9"/>
      </font>
      <fill>
        <patternFill>
          <bgColor theme="9"/>
        </patternFill>
      </fill>
    </dxf>
    <dxf>
      <font>
        <color rgb="FFF33B3B"/>
      </font>
      <fill>
        <patternFill>
          <bgColor rgb="FFF33B3B"/>
        </patternFill>
      </fill>
    </dxf>
    <dxf>
      <font>
        <color rgb="FF00B0F0"/>
      </font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6699FF"/>
      <color rgb="FFFAA0FC"/>
      <color rgb="FFF33B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microsoft.com/office/2017/10/relationships/person" Target="persons/person2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10/relationships/person" Target="persons/pers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microsoft.com/office/2017/10/relationships/person" Target="persons/person0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microsoft.com/office/2017/10/relationships/person" Target="persons/perso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81642</xdr:colOff>
      <xdr:row>3</xdr:row>
      <xdr:rowOff>81643</xdr:rowOff>
    </xdr:from>
    <xdr:to>
      <xdr:col>10</xdr:col>
      <xdr:colOff>449035</xdr:colOff>
      <xdr:row>3</xdr:row>
      <xdr:rowOff>353786</xdr:rowOff>
    </xdr:to>
    <xdr:sp macro="" textlink="">
      <xdr:nvSpPr>
        <xdr:cNvPr id="2" name="Triângulo isósceles 1">
          <a:extLst>
            <a:ext uri="{FF2B5EF4-FFF2-40B4-BE49-F238E27FC236}">
              <a16:creationId xmlns:a16="http://schemas.microsoft.com/office/drawing/2014/main" id="{2F2F9693-370D-4578-909F-FF64DF2EEA1B}"/>
            </a:ext>
          </a:extLst>
        </xdr:cNvPr>
        <xdr:cNvSpPr/>
      </xdr:nvSpPr>
      <xdr:spPr>
        <a:xfrm>
          <a:off x="7101567" y="1234168"/>
          <a:ext cx="367393" cy="272143"/>
        </a:xfrm>
        <a:prstGeom prst="triangl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13</xdr:col>
      <xdr:colOff>81642</xdr:colOff>
      <xdr:row>3</xdr:row>
      <xdr:rowOff>81643</xdr:rowOff>
    </xdr:from>
    <xdr:to>
      <xdr:col>13</xdr:col>
      <xdr:colOff>449035</xdr:colOff>
      <xdr:row>3</xdr:row>
      <xdr:rowOff>353786</xdr:rowOff>
    </xdr:to>
    <xdr:sp macro="" textlink="">
      <xdr:nvSpPr>
        <xdr:cNvPr id="3" name="Triângulo isósceles 2">
          <a:extLst>
            <a:ext uri="{FF2B5EF4-FFF2-40B4-BE49-F238E27FC236}">
              <a16:creationId xmlns:a16="http://schemas.microsoft.com/office/drawing/2014/main" id="{F1906494-7236-4527-A11D-897635043077}"/>
            </a:ext>
          </a:extLst>
        </xdr:cNvPr>
        <xdr:cNvSpPr/>
      </xdr:nvSpPr>
      <xdr:spPr>
        <a:xfrm>
          <a:off x="9806667" y="1234168"/>
          <a:ext cx="367393" cy="272143"/>
        </a:xfrm>
        <a:prstGeom prst="triangl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7</xdr:col>
      <xdr:colOff>81642</xdr:colOff>
      <xdr:row>3</xdr:row>
      <xdr:rowOff>81643</xdr:rowOff>
    </xdr:from>
    <xdr:to>
      <xdr:col>7</xdr:col>
      <xdr:colOff>449035</xdr:colOff>
      <xdr:row>3</xdr:row>
      <xdr:rowOff>353786</xdr:rowOff>
    </xdr:to>
    <xdr:sp macro="" textlink="">
      <xdr:nvSpPr>
        <xdr:cNvPr id="4" name="Triângulo isósceles 3">
          <a:extLst>
            <a:ext uri="{FF2B5EF4-FFF2-40B4-BE49-F238E27FC236}">
              <a16:creationId xmlns:a16="http://schemas.microsoft.com/office/drawing/2014/main" id="{1B17C3AA-AB64-4713-9710-A18193ED31F2}"/>
            </a:ext>
          </a:extLst>
        </xdr:cNvPr>
        <xdr:cNvSpPr/>
      </xdr:nvSpPr>
      <xdr:spPr>
        <a:xfrm>
          <a:off x="4367892" y="1234168"/>
          <a:ext cx="367393" cy="272143"/>
        </a:xfrm>
        <a:prstGeom prst="triangl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16</xdr:col>
      <xdr:colOff>81642</xdr:colOff>
      <xdr:row>3</xdr:row>
      <xdr:rowOff>81643</xdr:rowOff>
    </xdr:from>
    <xdr:to>
      <xdr:col>16</xdr:col>
      <xdr:colOff>449035</xdr:colOff>
      <xdr:row>3</xdr:row>
      <xdr:rowOff>353786</xdr:rowOff>
    </xdr:to>
    <xdr:sp macro="" textlink="">
      <xdr:nvSpPr>
        <xdr:cNvPr id="5" name="Triângulo isósceles 4">
          <a:extLst>
            <a:ext uri="{FF2B5EF4-FFF2-40B4-BE49-F238E27FC236}">
              <a16:creationId xmlns:a16="http://schemas.microsoft.com/office/drawing/2014/main" id="{AD1C553C-50CE-4845-9B52-5DD0E54DF4B0}"/>
            </a:ext>
          </a:extLst>
        </xdr:cNvPr>
        <xdr:cNvSpPr/>
      </xdr:nvSpPr>
      <xdr:spPr>
        <a:xfrm>
          <a:off x="12492717" y="1234168"/>
          <a:ext cx="367393" cy="272143"/>
        </a:xfrm>
        <a:prstGeom prst="triangl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19</xdr:col>
      <xdr:colOff>81642</xdr:colOff>
      <xdr:row>3</xdr:row>
      <xdr:rowOff>81643</xdr:rowOff>
    </xdr:from>
    <xdr:to>
      <xdr:col>19</xdr:col>
      <xdr:colOff>449035</xdr:colOff>
      <xdr:row>3</xdr:row>
      <xdr:rowOff>353786</xdr:rowOff>
    </xdr:to>
    <xdr:sp macro="" textlink="">
      <xdr:nvSpPr>
        <xdr:cNvPr id="6" name="Triângulo isósceles 5">
          <a:extLst>
            <a:ext uri="{FF2B5EF4-FFF2-40B4-BE49-F238E27FC236}">
              <a16:creationId xmlns:a16="http://schemas.microsoft.com/office/drawing/2014/main" id="{B62664CD-4FFD-4D41-B64B-5A366BAF2BB6}"/>
            </a:ext>
          </a:extLst>
        </xdr:cNvPr>
        <xdr:cNvSpPr/>
      </xdr:nvSpPr>
      <xdr:spPr>
        <a:xfrm>
          <a:off x="14807292" y="1234168"/>
          <a:ext cx="367393" cy="272143"/>
        </a:xfrm>
        <a:prstGeom prst="triangl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22</xdr:col>
      <xdr:colOff>81642</xdr:colOff>
      <xdr:row>3</xdr:row>
      <xdr:rowOff>81643</xdr:rowOff>
    </xdr:from>
    <xdr:to>
      <xdr:col>22</xdr:col>
      <xdr:colOff>449035</xdr:colOff>
      <xdr:row>3</xdr:row>
      <xdr:rowOff>353786</xdr:rowOff>
    </xdr:to>
    <xdr:sp macro="" textlink="">
      <xdr:nvSpPr>
        <xdr:cNvPr id="7" name="Triângulo isósceles 6">
          <a:extLst>
            <a:ext uri="{FF2B5EF4-FFF2-40B4-BE49-F238E27FC236}">
              <a16:creationId xmlns:a16="http://schemas.microsoft.com/office/drawing/2014/main" id="{90A7E208-0DC8-42CD-9B8A-87F30F082012}"/>
            </a:ext>
          </a:extLst>
        </xdr:cNvPr>
        <xdr:cNvSpPr/>
      </xdr:nvSpPr>
      <xdr:spPr>
        <a:xfrm>
          <a:off x="17150442" y="1234168"/>
          <a:ext cx="367393" cy="272143"/>
        </a:xfrm>
        <a:prstGeom prst="triangl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25</xdr:col>
      <xdr:colOff>81642</xdr:colOff>
      <xdr:row>3</xdr:row>
      <xdr:rowOff>81643</xdr:rowOff>
    </xdr:from>
    <xdr:to>
      <xdr:col>25</xdr:col>
      <xdr:colOff>449035</xdr:colOff>
      <xdr:row>3</xdr:row>
      <xdr:rowOff>353786</xdr:rowOff>
    </xdr:to>
    <xdr:sp macro="" textlink="">
      <xdr:nvSpPr>
        <xdr:cNvPr id="8" name="Triângulo isósceles 7">
          <a:extLst>
            <a:ext uri="{FF2B5EF4-FFF2-40B4-BE49-F238E27FC236}">
              <a16:creationId xmlns:a16="http://schemas.microsoft.com/office/drawing/2014/main" id="{13CAF986-99DC-4998-BB99-1A331E8BE968}"/>
            </a:ext>
          </a:extLst>
        </xdr:cNvPr>
        <xdr:cNvSpPr/>
      </xdr:nvSpPr>
      <xdr:spPr>
        <a:xfrm>
          <a:off x="19493592" y="1234168"/>
          <a:ext cx="367393" cy="272143"/>
        </a:xfrm>
        <a:prstGeom prst="triangl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28</xdr:col>
      <xdr:colOff>81642</xdr:colOff>
      <xdr:row>3</xdr:row>
      <xdr:rowOff>81643</xdr:rowOff>
    </xdr:from>
    <xdr:to>
      <xdr:col>28</xdr:col>
      <xdr:colOff>449035</xdr:colOff>
      <xdr:row>3</xdr:row>
      <xdr:rowOff>353786</xdr:rowOff>
    </xdr:to>
    <xdr:sp macro="" textlink="">
      <xdr:nvSpPr>
        <xdr:cNvPr id="9" name="Triângulo isósceles 8">
          <a:extLst>
            <a:ext uri="{FF2B5EF4-FFF2-40B4-BE49-F238E27FC236}">
              <a16:creationId xmlns:a16="http://schemas.microsoft.com/office/drawing/2014/main" id="{73F93F7F-3E28-4F8B-9017-EB15E23BD5D4}"/>
            </a:ext>
          </a:extLst>
        </xdr:cNvPr>
        <xdr:cNvSpPr/>
      </xdr:nvSpPr>
      <xdr:spPr>
        <a:xfrm>
          <a:off x="21836742" y="1234168"/>
          <a:ext cx="367393" cy="272143"/>
        </a:xfrm>
        <a:prstGeom prst="triangl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31</xdr:col>
      <xdr:colOff>81642</xdr:colOff>
      <xdr:row>3</xdr:row>
      <xdr:rowOff>81643</xdr:rowOff>
    </xdr:from>
    <xdr:to>
      <xdr:col>31</xdr:col>
      <xdr:colOff>449035</xdr:colOff>
      <xdr:row>3</xdr:row>
      <xdr:rowOff>353786</xdr:rowOff>
    </xdr:to>
    <xdr:sp macro="" textlink="">
      <xdr:nvSpPr>
        <xdr:cNvPr id="10" name="Triângulo isósceles 9">
          <a:extLst>
            <a:ext uri="{FF2B5EF4-FFF2-40B4-BE49-F238E27FC236}">
              <a16:creationId xmlns:a16="http://schemas.microsoft.com/office/drawing/2014/main" id="{C77CE71F-5216-459A-864D-C7A656926E7B}"/>
            </a:ext>
          </a:extLst>
        </xdr:cNvPr>
        <xdr:cNvSpPr/>
      </xdr:nvSpPr>
      <xdr:spPr>
        <a:xfrm>
          <a:off x="24360867" y="1234168"/>
          <a:ext cx="367393" cy="272143"/>
        </a:xfrm>
        <a:prstGeom prst="triangl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34</xdr:col>
      <xdr:colOff>81642</xdr:colOff>
      <xdr:row>3</xdr:row>
      <xdr:rowOff>81643</xdr:rowOff>
    </xdr:from>
    <xdr:to>
      <xdr:col>34</xdr:col>
      <xdr:colOff>449035</xdr:colOff>
      <xdr:row>3</xdr:row>
      <xdr:rowOff>353786</xdr:rowOff>
    </xdr:to>
    <xdr:sp macro="" textlink="">
      <xdr:nvSpPr>
        <xdr:cNvPr id="11" name="Triângulo isósceles 10">
          <a:extLst>
            <a:ext uri="{FF2B5EF4-FFF2-40B4-BE49-F238E27FC236}">
              <a16:creationId xmlns:a16="http://schemas.microsoft.com/office/drawing/2014/main" id="{57BF130D-E9BD-4D39-BA96-1110BFAA11AA}"/>
            </a:ext>
          </a:extLst>
        </xdr:cNvPr>
        <xdr:cNvSpPr/>
      </xdr:nvSpPr>
      <xdr:spPr>
        <a:xfrm>
          <a:off x="26923092" y="1234168"/>
          <a:ext cx="367393" cy="272143"/>
        </a:xfrm>
        <a:prstGeom prst="triangl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37</xdr:col>
      <xdr:colOff>81642</xdr:colOff>
      <xdr:row>3</xdr:row>
      <xdr:rowOff>81643</xdr:rowOff>
    </xdr:from>
    <xdr:to>
      <xdr:col>37</xdr:col>
      <xdr:colOff>449035</xdr:colOff>
      <xdr:row>3</xdr:row>
      <xdr:rowOff>353786</xdr:rowOff>
    </xdr:to>
    <xdr:sp macro="" textlink="">
      <xdr:nvSpPr>
        <xdr:cNvPr id="12" name="Triângulo isósceles 11">
          <a:extLst>
            <a:ext uri="{FF2B5EF4-FFF2-40B4-BE49-F238E27FC236}">
              <a16:creationId xmlns:a16="http://schemas.microsoft.com/office/drawing/2014/main" id="{6B3195B3-6347-46B6-BEE2-698DBEB4D524}"/>
            </a:ext>
          </a:extLst>
        </xdr:cNvPr>
        <xdr:cNvSpPr/>
      </xdr:nvSpPr>
      <xdr:spPr>
        <a:xfrm>
          <a:off x="29647242" y="1234168"/>
          <a:ext cx="367393" cy="272143"/>
        </a:xfrm>
        <a:prstGeom prst="triangl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40</xdr:col>
      <xdr:colOff>81642</xdr:colOff>
      <xdr:row>3</xdr:row>
      <xdr:rowOff>81643</xdr:rowOff>
    </xdr:from>
    <xdr:to>
      <xdr:col>40</xdr:col>
      <xdr:colOff>449035</xdr:colOff>
      <xdr:row>3</xdr:row>
      <xdr:rowOff>353786</xdr:rowOff>
    </xdr:to>
    <xdr:sp macro="" textlink="">
      <xdr:nvSpPr>
        <xdr:cNvPr id="13" name="Triângulo isósceles 12">
          <a:extLst>
            <a:ext uri="{FF2B5EF4-FFF2-40B4-BE49-F238E27FC236}">
              <a16:creationId xmlns:a16="http://schemas.microsoft.com/office/drawing/2014/main" id="{BDC1599A-591E-41B2-A483-47C9C18A7F55}"/>
            </a:ext>
          </a:extLst>
        </xdr:cNvPr>
        <xdr:cNvSpPr/>
      </xdr:nvSpPr>
      <xdr:spPr>
        <a:xfrm>
          <a:off x="32266617" y="1234168"/>
          <a:ext cx="367393" cy="272143"/>
        </a:xfrm>
        <a:prstGeom prst="triangl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7</xdr:col>
      <xdr:colOff>291353</xdr:colOff>
      <xdr:row>1</xdr:row>
      <xdr:rowOff>403412</xdr:rowOff>
    </xdr:from>
    <xdr:to>
      <xdr:col>8</xdr:col>
      <xdr:colOff>156882</xdr:colOff>
      <xdr:row>1</xdr:row>
      <xdr:rowOff>403412</xdr:rowOff>
    </xdr:to>
    <xdr:cxnSp macro="">
      <xdr:nvCxnSpPr>
        <xdr:cNvPr id="14" name="Conector de Seta Reta 13">
          <a:extLst>
            <a:ext uri="{FF2B5EF4-FFF2-40B4-BE49-F238E27FC236}">
              <a16:creationId xmlns:a16="http://schemas.microsoft.com/office/drawing/2014/main" id="{0D9C5B4C-9DE0-49D1-8CA6-72CF777B476C}"/>
            </a:ext>
          </a:extLst>
        </xdr:cNvPr>
        <xdr:cNvCxnSpPr/>
      </xdr:nvCxnSpPr>
      <xdr:spPr>
        <a:xfrm>
          <a:off x="4577603" y="593912"/>
          <a:ext cx="427504" cy="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874060</xdr:colOff>
      <xdr:row>5</xdr:row>
      <xdr:rowOff>100853</xdr:rowOff>
    </xdr:from>
    <xdr:to>
      <xdr:col>3</xdr:col>
      <xdr:colOff>1299883</xdr:colOff>
      <xdr:row>5</xdr:row>
      <xdr:rowOff>100853</xdr:rowOff>
    </xdr:to>
    <xdr:cxnSp macro="">
      <xdr:nvCxnSpPr>
        <xdr:cNvPr id="15" name="Conector de Seta Reta 14">
          <a:extLst>
            <a:ext uri="{FF2B5EF4-FFF2-40B4-BE49-F238E27FC236}">
              <a16:creationId xmlns:a16="http://schemas.microsoft.com/office/drawing/2014/main" id="{7038039A-BF1E-4772-BC89-FA3B5DFEB12E}"/>
            </a:ext>
          </a:extLst>
        </xdr:cNvPr>
        <xdr:cNvCxnSpPr/>
      </xdr:nvCxnSpPr>
      <xdr:spPr>
        <a:xfrm>
          <a:off x="874060" y="1872503"/>
          <a:ext cx="425823" cy="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862854</xdr:colOff>
      <xdr:row>6</xdr:row>
      <xdr:rowOff>112060</xdr:rowOff>
    </xdr:from>
    <xdr:to>
      <xdr:col>3</xdr:col>
      <xdr:colOff>1288677</xdr:colOff>
      <xdr:row>6</xdr:row>
      <xdr:rowOff>112060</xdr:rowOff>
    </xdr:to>
    <xdr:cxnSp macro="">
      <xdr:nvCxnSpPr>
        <xdr:cNvPr id="16" name="Conector de Seta Reta 15">
          <a:extLst>
            <a:ext uri="{FF2B5EF4-FFF2-40B4-BE49-F238E27FC236}">
              <a16:creationId xmlns:a16="http://schemas.microsoft.com/office/drawing/2014/main" id="{D1A09CD4-2988-4A07-8988-C35D3C6D6A21}"/>
            </a:ext>
          </a:extLst>
        </xdr:cNvPr>
        <xdr:cNvCxnSpPr/>
      </xdr:nvCxnSpPr>
      <xdr:spPr>
        <a:xfrm>
          <a:off x="862854" y="2121835"/>
          <a:ext cx="425823" cy="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874060</xdr:colOff>
      <xdr:row>7</xdr:row>
      <xdr:rowOff>100853</xdr:rowOff>
    </xdr:from>
    <xdr:to>
      <xdr:col>3</xdr:col>
      <xdr:colOff>1299883</xdr:colOff>
      <xdr:row>7</xdr:row>
      <xdr:rowOff>100853</xdr:rowOff>
    </xdr:to>
    <xdr:cxnSp macro="">
      <xdr:nvCxnSpPr>
        <xdr:cNvPr id="17" name="Conector de Seta Reta 16">
          <a:extLst>
            <a:ext uri="{FF2B5EF4-FFF2-40B4-BE49-F238E27FC236}">
              <a16:creationId xmlns:a16="http://schemas.microsoft.com/office/drawing/2014/main" id="{2C1A88BF-B76D-4FED-8362-C7D2456BC2AE}"/>
            </a:ext>
          </a:extLst>
        </xdr:cNvPr>
        <xdr:cNvCxnSpPr/>
      </xdr:nvCxnSpPr>
      <xdr:spPr>
        <a:xfrm>
          <a:off x="874060" y="2348753"/>
          <a:ext cx="425823" cy="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862854</xdr:colOff>
      <xdr:row>8</xdr:row>
      <xdr:rowOff>112060</xdr:rowOff>
    </xdr:from>
    <xdr:to>
      <xdr:col>3</xdr:col>
      <xdr:colOff>1288677</xdr:colOff>
      <xdr:row>8</xdr:row>
      <xdr:rowOff>112060</xdr:rowOff>
    </xdr:to>
    <xdr:cxnSp macro="">
      <xdr:nvCxnSpPr>
        <xdr:cNvPr id="18" name="Conector de Seta Reta 17">
          <a:extLst>
            <a:ext uri="{FF2B5EF4-FFF2-40B4-BE49-F238E27FC236}">
              <a16:creationId xmlns:a16="http://schemas.microsoft.com/office/drawing/2014/main" id="{7FF1A63B-497B-49ED-8E0C-85BE0E54BCA0}"/>
            </a:ext>
          </a:extLst>
        </xdr:cNvPr>
        <xdr:cNvCxnSpPr/>
      </xdr:nvCxnSpPr>
      <xdr:spPr>
        <a:xfrm>
          <a:off x="862854" y="2598085"/>
          <a:ext cx="425823" cy="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874060</xdr:colOff>
      <xdr:row>9</xdr:row>
      <xdr:rowOff>100853</xdr:rowOff>
    </xdr:from>
    <xdr:to>
      <xdr:col>3</xdr:col>
      <xdr:colOff>1299883</xdr:colOff>
      <xdr:row>9</xdr:row>
      <xdr:rowOff>100853</xdr:rowOff>
    </xdr:to>
    <xdr:cxnSp macro="">
      <xdr:nvCxnSpPr>
        <xdr:cNvPr id="19" name="Conector de Seta Reta 18">
          <a:extLst>
            <a:ext uri="{FF2B5EF4-FFF2-40B4-BE49-F238E27FC236}">
              <a16:creationId xmlns:a16="http://schemas.microsoft.com/office/drawing/2014/main" id="{D08D383B-ED46-4D65-AAF1-04455E43ACBE}"/>
            </a:ext>
          </a:extLst>
        </xdr:cNvPr>
        <xdr:cNvCxnSpPr/>
      </xdr:nvCxnSpPr>
      <xdr:spPr>
        <a:xfrm>
          <a:off x="874060" y="2825003"/>
          <a:ext cx="425823" cy="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862854</xdr:colOff>
      <xdr:row>10</xdr:row>
      <xdr:rowOff>112060</xdr:rowOff>
    </xdr:from>
    <xdr:to>
      <xdr:col>3</xdr:col>
      <xdr:colOff>1288677</xdr:colOff>
      <xdr:row>10</xdr:row>
      <xdr:rowOff>112060</xdr:rowOff>
    </xdr:to>
    <xdr:cxnSp macro="">
      <xdr:nvCxnSpPr>
        <xdr:cNvPr id="20" name="Conector de Seta Reta 19">
          <a:extLst>
            <a:ext uri="{FF2B5EF4-FFF2-40B4-BE49-F238E27FC236}">
              <a16:creationId xmlns:a16="http://schemas.microsoft.com/office/drawing/2014/main" id="{A636A88E-6799-4B9D-89F9-911D218C438E}"/>
            </a:ext>
          </a:extLst>
        </xdr:cNvPr>
        <xdr:cNvCxnSpPr/>
      </xdr:nvCxnSpPr>
      <xdr:spPr>
        <a:xfrm>
          <a:off x="862854" y="3074335"/>
          <a:ext cx="425823" cy="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874060</xdr:colOff>
      <xdr:row>11</xdr:row>
      <xdr:rowOff>100853</xdr:rowOff>
    </xdr:from>
    <xdr:to>
      <xdr:col>3</xdr:col>
      <xdr:colOff>1299883</xdr:colOff>
      <xdr:row>11</xdr:row>
      <xdr:rowOff>100853</xdr:rowOff>
    </xdr:to>
    <xdr:cxnSp macro="">
      <xdr:nvCxnSpPr>
        <xdr:cNvPr id="21" name="Conector de Seta Reta 20">
          <a:extLst>
            <a:ext uri="{FF2B5EF4-FFF2-40B4-BE49-F238E27FC236}">
              <a16:creationId xmlns:a16="http://schemas.microsoft.com/office/drawing/2014/main" id="{8CBEBE9C-6657-4FC8-8EDD-2F86F5879B6B}"/>
            </a:ext>
          </a:extLst>
        </xdr:cNvPr>
        <xdr:cNvCxnSpPr/>
      </xdr:nvCxnSpPr>
      <xdr:spPr>
        <a:xfrm>
          <a:off x="874060" y="3301253"/>
          <a:ext cx="425823" cy="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862854</xdr:colOff>
      <xdr:row>12</xdr:row>
      <xdr:rowOff>112060</xdr:rowOff>
    </xdr:from>
    <xdr:to>
      <xdr:col>3</xdr:col>
      <xdr:colOff>1288677</xdr:colOff>
      <xdr:row>12</xdr:row>
      <xdr:rowOff>112060</xdr:rowOff>
    </xdr:to>
    <xdr:cxnSp macro="">
      <xdr:nvCxnSpPr>
        <xdr:cNvPr id="22" name="Conector de Seta Reta 21">
          <a:extLst>
            <a:ext uri="{FF2B5EF4-FFF2-40B4-BE49-F238E27FC236}">
              <a16:creationId xmlns:a16="http://schemas.microsoft.com/office/drawing/2014/main" id="{DCE05249-7D83-45AE-A01E-EF79F55C01F5}"/>
            </a:ext>
          </a:extLst>
        </xdr:cNvPr>
        <xdr:cNvCxnSpPr/>
      </xdr:nvCxnSpPr>
      <xdr:spPr>
        <a:xfrm>
          <a:off x="862854" y="3550585"/>
          <a:ext cx="425823" cy="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874060</xdr:colOff>
      <xdr:row>13</xdr:row>
      <xdr:rowOff>100853</xdr:rowOff>
    </xdr:from>
    <xdr:to>
      <xdr:col>3</xdr:col>
      <xdr:colOff>1299883</xdr:colOff>
      <xdr:row>13</xdr:row>
      <xdr:rowOff>100853</xdr:rowOff>
    </xdr:to>
    <xdr:cxnSp macro="">
      <xdr:nvCxnSpPr>
        <xdr:cNvPr id="23" name="Conector de Seta Reta 22">
          <a:extLst>
            <a:ext uri="{FF2B5EF4-FFF2-40B4-BE49-F238E27FC236}">
              <a16:creationId xmlns:a16="http://schemas.microsoft.com/office/drawing/2014/main" id="{68F9A7F2-D4CC-4B78-9F81-DCD87BC96213}"/>
            </a:ext>
          </a:extLst>
        </xdr:cNvPr>
        <xdr:cNvCxnSpPr/>
      </xdr:nvCxnSpPr>
      <xdr:spPr>
        <a:xfrm>
          <a:off x="874060" y="3777503"/>
          <a:ext cx="425823" cy="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862854</xdr:colOff>
      <xdr:row>14</xdr:row>
      <xdr:rowOff>112060</xdr:rowOff>
    </xdr:from>
    <xdr:to>
      <xdr:col>3</xdr:col>
      <xdr:colOff>1288677</xdr:colOff>
      <xdr:row>14</xdr:row>
      <xdr:rowOff>112060</xdr:rowOff>
    </xdr:to>
    <xdr:cxnSp macro="">
      <xdr:nvCxnSpPr>
        <xdr:cNvPr id="24" name="Conector de Seta Reta 23">
          <a:extLst>
            <a:ext uri="{FF2B5EF4-FFF2-40B4-BE49-F238E27FC236}">
              <a16:creationId xmlns:a16="http://schemas.microsoft.com/office/drawing/2014/main" id="{030D389E-00DF-4334-9D09-43E6C0815F47}"/>
            </a:ext>
          </a:extLst>
        </xdr:cNvPr>
        <xdr:cNvCxnSpPr/>
      </xdr:nvCxnSpPr>
      <xdr:spPr>
        <a:xfrm>
          <a:off x="862854" y="4026835"/>
          <a:ext cx="425823" cy="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874060</xdr:colOff>
      <xdr:row>15</xdr:row>
      <xdr:rowOff>100853</xdr:rowOff>
    </xdr:from>
    <xdr:to>
      <xdr:col>3</xdr:col>
      <xdr:colOff>1299883</xdr:colOff>
      <xdr:row>15</xdr:row>
      <xdr:rowOff>100853</xdr:rowOff>
    </xdr:to>
    <xdr:cxnSp macro="">
      <xdr:nvCxnSpPr>
        <xdr:cNvPr id="25" name="Conector de Seta Reta 24">
          <a:extLst>
            <a:ext uri="{FF2B5EF4-FFF2-40B4-BE49-F238E27FC236}">
              <a16:creationId xmlns:a16="http://schemas.microsoft.com/office/drawing/2014/main" id="{22B93C23-E8A8-4921-AB0C-DC66189FDB65}"/>
            </a:ext>
          </a:extLst>
        </xdr:cNvPr>
        <xdr:cNvCxnSpPr/>
      </xdr:nvCxnSpPr>
      <xdr:spPr>
        <a:xfrm>
          <a:off x="874060" y="4253753"/>
          <a:ext cx="425823" cy="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862854</xdr:colOff>
      <xdr:row>16</xdr:row>
      <xdr:rowOff>112060</xdr:rowOff>
    </xdr:from>
    <xdr:to>
      <xdr:col>3</xdr:col>
      <xdr:colOff>1288677</xdr:colOff>
      <xdr:row>16</xdr:row>
      <xdr:rowOff>112060</xdr:rowOff>
    </xdr:to>
    <xdr:cxnSp macro="">
      <xdr:nvCxnSpPr>
        <xdr:cNvPr id="26" name="Conector de Seta Reta 25">
          <a:extLst>
            <a:ext uri="{FF2B5EF4-FFF2-40B4-BE49-F238E27FC236}">
              <a16:creationId xmlns:a16="http://schemas.microsoft.com/office/drawing/2014/main" id="{5129A2FA-FCDE-4764-80F4-64D7390A78CC}"/>
            </a:ext>
          </a:extLst>
        </xdr:cNvPr>
        <xdr:cNvCxnSpPr/>
      </xdr:nvCxnSpPr>
      <xdr:spPr>
        <a:xfrm>
          <a:off x="862854" y="4503085"/>
          <a:ext cx="425823" cy="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874060</xdr:colOff>
      <xdr:row>17</xdr:row>
      <xdr:rowOff>100853</xdr:rowOff>
    </xdr:from>
    <xdr:to>
      <xdr:col>3</xdr:col>
      <xdr:colOff>1299883</xdr:colOff>
      <xdr:row>17</xdr:row>
      <xdr:rowOff>100853</xdr:rowOff>
    </xdr:to>
    <xdr:cxnSp macro="">
      <xdr:nvCxnSpPr>
        <xdr:cNvPr id="27" name="Conector de Seta Reta 26">
          <a:extLst>
            <a:ext uri="{FF2B5EF4-FFF2-40B4-BE49-F238E27FC236}">
              <a16:creationId xmlns:a16="http://schemas.microsoft.com/office/drawing/2014/main" id="{EBD8D139-9CF9-4960-9678-4B4F7995B7F3}"/>
            </a:ext>
          </a:extLst>
        </xdr:cNvPr>
        <xdr:cNvCxnSpPr/>
      </xdr:nvCxnSpPr>
      <xdr:spPr>
        <a:xfrm>
          <a:off x="874060" y="4730003"/>
          <a:ext cx="425823" cy="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874060</xdr:colOff>
      <xdr:row>22</xdr:row>
      <xdr:rowOff>100853</xdr:rowOff>
    </xdr:from>
    <xdr:to>
      <xdr:col>3</xdr:col>
      <xdr:colOff>1299883</xdr:colOff>
      <xdr:row>22</xdr:row>
      <xdr:rowOff>100853</xdr:rowOff>
    </xdr:to>
    <xdr:cxnSp macro="">
      <xdr:nvCxnSpPr>
        <xdr:cNvPr id="28" name="Conector de Seta Reta 27">
          <a:extLst>
            <a:ext uri="{FF2B5EF4-FFF2-40B4-BE49-F238E27FC236}">
              <a16:creationId xmlns:a16="http://schemas.microsoft.com/office/drawing/2014/main" id="{D1607A21-57A5-4249-84FC-3DB69C772CDE}"/>
            </a:ext>
          </a:extLst>
        </xdr:cNvPr>
        <xdr:cNvCxnSpPr/>
      </xdr:nvCxnSpPr>
      <xdr:spPr>
        <a:xfrm>
          <a:off x="874060" y="5787278"/>
          <a:ext cx="425823" cy="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874060</xdr:colOff>
      <xdr:row>23</xdr:row>
      <xdr:rowOff>100853</xdr:rowOff>
    </xdr:from>
    <xdr:to>
      <xdr:col>3</xdr:col>
      <xdr:colOff>1299883</xdr:colOff>
      <xdr:row>23</xdr:row>
      <xdr:rowOff>100853</xdr:rowOff>
    </xdr:to>
    <xdr:cxnSp macro="">
      <xdr:nvCxnSpPr>
        <xdr:cNvPr id="29" name="Conector de Seta Reta 28">
          <a:extLst>
            <a:ext uri="{FF2B5EF4-FFF2-40B4-BE49-F238E27FC236}">
              <a16:creationId xmlns:a16="http://schemas.microsoft.com/office/drawing/2014/main" id="{F1C0E053-6A92-4B88-99BA-DC4A6552BAB1}"/>
            </a:ext>
          </a:extLst>
        </xdr:cNvPr>
        <xdr:cNvCxnSpPr/>
      </xdr:nvCxnSpPr>
      <xdr:spPr>
        <a:xfrm>
          <a:off x="874060" y="6025403"/>
          <a:ext cx="425823" cy="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874060</xdr:colOff>
      <xdr:row>24</xdr:row>
      <xdr:rowOff>100853</xdr:rowOff>
    </xdr:from>
    <xdr:to>
      <xdr:col>3</xdr:col>
      <xdr:colOff>1299883</xdr:colOff>
      <xdr:row>24</xdr:row>
      <xdr:rowOff>100853</xdr:rowOff>
    </xdr:to>
    <xdr:cxnSp macro="">
      <xdr:nvCxnSpPr>
        <xdr:cNvPr id="30" name="Conector de Seta Reta 29">
          <a:extLst>
            <a:ext uri="{FF2B5EF4-FFF2-40B4-BE49-F238E27FC236}">
              <a16:creationId xmlns:a16="http://schemas.microsoft.com/office/drawing/2014/main" id="{7688A71A-1843-4F70-86AB-793C57F34AEF}"/>
            </a:ext>
          </a:extLst>
        </xdr:cNvPr>
        <xdr:cNvCxnSpPr/>
      </xdr:nvCxnSpPr>
      <xdr:spPr>
        <a:xfrm>
          <a:off x="874060" y="6263528"/>
          <a:ext cx="425823" cy="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874060</xdr:colOff>
      <xdr:row>25</xdr:row>
      <xdr:rowOff>100853</xdr:rowOff>
    </xdr:from>
    <xdr:to>
      <xdr:col>3</xdr:col>
      <xdr:colOff>1299883</xdr:colOff>
      <xdr:row>25</xdr:row>
      <xdr:rowOff>100853</xdr:rowOff>
    </xdr:to>
    <xdr:cxnSp macro="">
      <xdr:nvCxnSpPr>
        <xdr:cNvPr id="31" name="Conector de Seta Reta 30">
          <a:extLst>
            <a:ext uri="{FF2B5EF4-FFF2-40B4-BE49-F238E27FC236}">
              <a16:creationId xmlns:a16="http://schemas.microsoft.com/office/drawing/2014/main" id="{A3BE267A-FF23-4D53-B0CE-D8D6BD916397}"/>
            </a:ext>
          </a:extLst>
        </xdr:cNvPr>
        <xdr:cNvCxnSpPr/>
      </xdr:nvCxnSpPr>
      <xdr:spPr>
        <a:xfrm>
          <a:off x="874060" y="6501653"/>
          <a:ext cx="425823" cy="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81642</xdr:colOff>
      <xdr:row>3</xdr:row>
      <xdr:rowOff>81643</xdr:rowOff>
    </xdr:from>
    <xdr:to>
      <xdr:col>10</xdr:col>
      <xdr:colOff>449035</xdr:colOff>
      <xdr:row>3</xdr:row>
      <xdr:rowOff>353786</xdr:rowOff>
    </xdr:to>
    <xdr:sp macro="" textlink="">
      <xdr:nvSpPr>
        <xdr:cNvPr id="2" name="Triângulo isósceles 1">
          <a:extLst>
            <a:ext uri="{FF2B5EF4-FFF2-40B4-BE49-F238E27FC236}">
              <a16:creationId xmlns:a16="http://schemas.microsoft.com/office/drawing/2014/main" id="{2C123F92-C0F9-4583-A276-6B1714A825E1}"/>
            </a:ext>
          </a:extLst>
        </xdr:cNvPr>
        <xdr:cNvSpPr/>
      </xdr:nvSpPr>
      <xdr:spPr>
        <a:xfrm>
          <a:off x="7101567" y="1234168"/>
          <a:ext cx="367393" cy="272143"/>
        </a:xfrm>
        <a:prstGeom prst="triangl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13</xdr:col>
      <xdr:colOff>81642</xdr:colOff>
      <xdr:row>3</xdr:row>
      <xdr:rowOff>81643</xdr:rowOff>
    </xdr:from>
    <xdr:to>
      <xdr:col>13</xdr:col>
      <xdr:colOff>449035</xdr:colOff>
      <xdr:row>3</xdr:row>
      <xdr:rowOff>353786</xdr:rowOff>
    </xdr:to>
    <xdr:sp macro="" textlink="">
      <xdr:nvSpPr>
        <xdr:cNvPr id="3" name="Triângulo isósceles 2">
          <a:extLst>
            <a:ext uri="{FF2B5EF4-FFF2-40B4-BE49-F238E27FC236}">
              <a16:creationId xmlns:a16="http://schemas.microsoft.com/office/drawing/2014/main" id="{2C88AD4A-A794-4CE3-B53B-43CCC2FC782B}"/>
            </a:ext>
          </a:extLst>
        </xdr:cNvPr>
        <xdr:cNvSpPr/>
      </xdr:nvSpPr>
      <xdr:spPr>
        <a:xfrm>
          <a:off x="9806667" y="1234168"/>
          <a:ext cx="367393" cy="272143"/>
        </a:xfrm>
        <a:prstGeom prst="triangl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7</xdr:col>
      <xdr:colOff>81642</xdr:colOff>
      <xdr:row>3</xdr:row>
      <xdr:rowOff>81643</xdr:rowOff>
    </xdr:from>
    <xdr:to>
      <xdr:col>7</xdr:col>
      <xdr:colOff>449035</xdr:colOff>
      <xdr:row>3</xdr:row>
      <xdr:rowOff>353786</xdr:rowOff>
    </xdr:to>
    <xdr:sp macro="" textlink="">
      <xdr:nvSpPr>
        <xdr:cNvPr id="4" name="Triângulo isósceles 3">
          <a:extLst>
            <a:ext uri="{FF2B5EF4-FFF2-40B4-BE49-F238E27FC236}">
              <a16:creationId xmlns:a16="http://schemas.microsoft.com/office/drawing/2014/main" id="{D1A37113-27F5-4B28-A20E-CD46C7CFA59B}"/>
            </a:ext>
          </a:extLst>
        </xdr:cNvPr>
        <xdr:cNvSpPr/>
      </xdr:nvSpPr>
      <xdr:spPr>
        <a:xfrm>
          <a:off x="4367892" y="1234168"/>
          <a:ext cx="367393" cy="272143"/>
        </a:xfrm>
        <a:prstGeom prst="triangl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16</xdr:col>
      <xdr:colOff>81642</xdr:colOff>
      <xdr:row>3</xdr:row>
      <xdr:rowOff>81643</xdr:rowOff>
    </xdr:from>
    <xdr:to>
      <xdr:col>16</xdr:col>
      <xdr:colOff>449035</xdr:colOff>
      <xdr:row>3</xdr:row>
      <xdr:rowOff>353786</xdr:rowOff>
    </xdr:to>
    <xdr:sp macro="" textlink="">
      <xdr:nvSpPr>
        <xdr:cNvPr id="5" name="Triângulo isósceles 4">
          <a:extLst>
            <a:ext uri="{FF2B5EF4-FFF2-40B4-BE49-F238E27FC236}">
              <a16:creationId xmlns:a16="http://schemas.microsoft.com/office/drawing/2014/main" id="{E3174908-D56F-43F9-97DE-1A10BAD4CEA4}"/>
            </a:ext>
          </a:extLst>
        </xdr:cNvPr>
        <xdr:cNvSpPr/>
      </xdr:nvSpPr>
      <xdr:spPr>
        <a:xfrm>
          <a:off x="12492717" y="1234168"/>
          <a:ext cx="367393" cy="272143"/>
        </a:xfrm>
        <a:prstGeom prst="triangl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19</xdr:col>
      <xdr:colOff>81642</xdr:colOff>
      <xdr:row>3</xdr:row>
      <xdr:rowOff>81643</xdr:rowOff>
    </xdr:from>
    <xdr:to>
      <xdr:col>19</xdr:col>
      <xdr:colOff>449035</xdr:colOff>
      <xdr:row>3</xdr:row>
      <xdr:rowOff>353786</xdr:rowOff>
    </xdr:to>
    <xdr:sp macro="" textlink="">
      <xdr:nvSpPr>
        <xdr:cNvPr id="6" name="Triângulo isósceles 5">
          <a:extLst>
            <a:ext uri="{FF2B5EF4-FFF2-40B4-BE49-F238E27FC236}">
              <a16:creationId xmlns:a16="http://schemas.microsoft.com/office/drawing/2014/main" id="{14D7235C-BF97-4F13-8A4A-A4696F2FE587}"/>
            </a:ext>
          </a:extLst>
        </xdr:cNvPr>
        <xdr:cNvSpPr/>
      </xdr:nvSpPr>
      <xdr:spPr>
        <a:xfrm>
          <a:off x="14807292" y="1234168"/>
          <a:ext cx="367393" cy="272143"/>
        </a:xfrm>
        <a:prstGeom prst="triangl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22</xdr:col>
      <xdr:colOff>81642</xdr:colOff>
      <xdr:row>3</xdr:row>
      <xdr:rowOff>81643</xdr:rowOff>
    </xdr:from>
    <xdr:to>
      <xdr:col>22</xdr:col>
      <xdr:colOff>449035</xdr:colOff>
      <xdr:row>3</xdr:row>
      <xdr:rowOff>353786</xdr:rowOff>
    </xdr:to>
    <xdr:sp macro="" textlink="">
      <xdr:nvSpPr>
        <xdr:cNvPr id="7" name="Triângulo isósceles 6">
          <a:extLst>
            <a:ext uri="{FF2B5EF4-FFF2-40B4-BE49-F238E27FC236}">
              <a16:creationId xmlns:a16="http://schemas.microsoft.com/office/drawing/2014/main" id="{9D041F8D-645B-4A41-91C0-59EA48750945}"/>
            </a:ext>
          </a:extLst>
        </xdr:cNvPr>
        <xdr:cNvSpPr/>
      </xdr:nvSpPr>
      <xdr:spPr>
        <a:xfrm>
          <a:off x="17150442" y="1234168"/>
          <a:ext cx="367393" cy="272143"/>
        </a:xfrm>
        <a:prstGeom prst="triangl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25</xdr:col>
      <xdr:colOff>81642</xdr:colOff>
      <xdr:row>3</xdr:row>
      <xdr:rowOff>81643</xdr:rowOff>
    </xdr:from>
    <xdr:to>
      <xdr:col>25</xdr:col>
      <xdr:colOff>449035</xdr:colOff>
      <xdr:row>3</xdr:row>
      <xdr:rowOff>353786</xdr:rowOff>
    </xdr:to>
    <xdr:sp macro="" textlink="">
      <xdr:nvSpPr>
        <xdr:cNvPr id="8" name="Triângulo isósceles 7">
          <a:extLst>
            <a:ext uri="{FF2B5EF4-FFF2-40B4-BE49-F238E27FC236}">
              <a16:creationId xmlns:a16="http://schemas.microsoft.com/office/drawing/2014/main" id="{F1FD6179-8DCB-4933-9420-FF7846330C27}"/>
            </a:ext>
          </a:extLst>
        </xdr:cNvPr>
        <xdr:cNvSpPr/>
      </xdr:nvSpPr>
      <xdr:spPr>
        <a:xfrm>
          <a:off x="19493592" y="1234168"/>
          <a:ext cx="367393" cy="272143"/>
        </a:xfrm>
        <a:prstGeom prst="triangl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28</xdr:col>
      <xdr:colOff>81642</xdr:colOff>
      <xdr:row>3</xdr:row>
      <xdr:rowOff>81643</xdr:rowOff>
    </xdr:from>
    <xdr:to>
      <xdr:col>28</xdr:col>
      <xdr:colOff>449035</xdr:colOff>
      <xdr:row>3</xdr:row>
      <xdr:rowOff>353786</xdr:rowOff>
    </xdr:to>
    <xdr:sp macro="" textlink="">
      <xdr:nvSpPr>
        <xdr:cNvPr id="9" name="Triângulo isósceles 8">
          <a:extLst>
            <a:ext uri="{FF2B5EF4-FFF2-40B4-BE49-F238E27FC236}">
              <a16:creationId xmlns:a16="http://schemas.microsoft.com/office/drawing/2014/main" id="{FB5ACE33-74AA-4952-8479-7E1A23A3EB35}"/>
            </a:ext>
          </a:extLst>
        </xdr:cNvPr>
        <xdr:cNvSpPr/>
      </xdr:nvSpPr>
      <xdr:spPr>
        <a:xfrm>
          <a:off x="21836742" y="1234168"/>
          <a:ext cx="367393" cy="272143"/>
        </a:xfrm>
        <a:prstGeom prst="triangl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31</xdr:col>
      <xdr:colOff>81642</xdr:colOff>
      <xdr:row>3</xdr:row>
      <xdr:rowOff>81643</xdr:rowOff>
    </xdr:from>
    <xdr:to>
      <xdr:col>31</xdr:col>
      <xdr:colOff>449035</xdr:colOff>
      <xdr:row>3</xdr:row>
      <xdr:rowOff>353786</xdr:rowOff>
    </xdr:to>
    <xdr:sp macro="" textlink="">
      <xdr:nvSpPr>
        <xdr:cNvPr id="10" name="Triângulo isósceles 9">
          <a:extLst>
            <a:ext uri="{FF2B5EF4-FFF2-40B4-BE49-F238E27FC236}">
              <a16:creationId xmlns:a16="http://schemas.microsoft.com/office/drawing/2014/main" id="{8FFD63C3-25D4-440F-969F-BD11FCAC34F5}"/>
            </a:ext>
          </a:extLst>
        </xdr:cNvPr>
        <xdr:cNvSpPr/>
      </xdr:nvSpPr>
      <xdr:spPr>
        <a:xfrm>
          <a:off x="24360867" y="1234168"/>
          <a:ext cx="367393" cy="272143"/>
        </a:xfrm>
        <a:prstGeom prst="triangl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34</xdr:col>
      <xdr:colOff>81642</xdr:colOff>
      <xdr:row>3</xdr:row>
      <xdr:rowOff>81643</xdr:rowOff>
    </xdr:from>
    <xdr:to>
      <xdr:col>34</xdr:col>
      <xdr:colOff>449035</xdr:colOff>
      <xdr:row>3</xdr:row>
      <xdr:rowOff>353786</xdr:rowOff>
    </xdr:to>
    <xdr:sp macro="" textlink="">
      <xdr:nvSpPr>
        <xdr:cNvPr id="11" name="Triângulo isósceles 10">
          <a:extLst>
            <a:ext uri="{FF2B5EF4-FFF2-40B4-BE49-F238E27FC236}">
              <a16:creationId xmlns:a16="http://schemas.microsoft.com/office/drawing/2014/main" id="{37AEAF1B-D6DE-4E2D-B452-5FC969D5A365}"/>
            </a:ext>
          </a:extLst>
        </xdr:cNvPr>
        <xdr:cNvSpPr/>
      </xdr:nvSpPr>
      <xdr:spPr>
        <a:xfrm>
          <a:off x="26923092" y="1234168"/>
          <a:ext cx="367393" cy="272143"/>
        </a:xfrm>
        <a:prstGeom prst="triangl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37</xdr:col>
      <xdr:colOff>81642</xdr:colOff>
      <xdr:row>3</xdr:row>
      <xdr:rowOff>81643</xdr:rowOff>
    </xdr:from>
    <xdr:to>
      <xdr:col>37</xdr:col>
      <xdr:colOff>449035</xdr:colOff>
      <xdr:row>3</xdr:row>
      <xdr:rowOff>353786</xdr:rowOff>
    </xdr:to>
    <xdr:sp macro="" textlink="">
      <xdr:nvSpPr>
        <xdr:cNvPr id="12" name="Triângulo isósceles 11">
          <a:extLst>
            <a:ext uri="{FF2B5EF4-FFF2-40B4-BE49-F238E27FC236}">
              <a16:creationId xmlns:a16="http://schemas.microsoft.com/office/drawing/2014/main" id="{F1D8F763-B2D2-4478-A928-EC329B222ED8}"/>
            </a:ext>
          </a:extLst>
        </xdr:cNvPr>
        <xdr:cNvSpPr/>
      </xdr:nvSpPr>
      <xdr:spPr>
        <a:xfrm>
          <a:off x="29647242" y="1234168"/>
          <a:ext cx="367393" cy="272143"/>
        </a:xfrm>
        <a:prstGeom prst="triangl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40</xdr:col>
      <xdr:colOff>81642</xdr:colOff>
      <xdr:row>3</xdr:row>
      <xdr:rowOff>81643</xdr:rowOff>
    </xdr:from>
    <xdr:to>
      <xdr:col>40</xdr:col>
      <xdr:colOff>449035</xdr:colOff>
      <xdr:row>3</xdr:row>
      <xdr:rowOff>353786</xdr:rowOff>
    </xdr:to>
    <xdr:sp macro="" textlink="">
      <xdr:nvSpPr>
        <xdr:cNvPr id="13" name="Triângulo isósceles 12">
          <a:extLst>
            <a:ext uri="{FF2B5EF4-FFF2-40B4-BE49-F238E27FC236}">
              <a16:creationId xmlns:a16="http://schemas.microsoft.com/office/drawing/2014/main" id="{EE6DE387-37EE-4377-AF88-B168800E164F}"/>
            </a:ext>
          </a:extLst>
        </xdr:cNvPr>
        <xdr:cNvSpPr/>
      </xdr:nvSpPr>
      <xdr:spPr>
        <a:xfrm>
          <a:off x="32266617" y="1234168"/>
          <a:ext cx="367393" cy="272143"/>
        </a:xfrm>
        <a:prstGeom prst="triangl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7</xdr:col>
      <xdr:colOff>291353</xdr:colOff>
      <xdr:row>1</xdr:row>
      <xdr:rowOff>403412</xdr:rowOff>
    </xdr:from>
    <xdr:to>
      <xdr:col>8</xdr:col>
      <xdr:colOff>156882</xdr:colOff>
      <xdr:row>1</xdr:row>
      <xdr:rowOff>403412</xdr:rowOff>
    </xdr:to>
    <xdr:cxnSp macro="">
      <xdr:nvCxnSpPr>
        <xdr:cNvPr id="15" name="Conector de Seta Reta 14">
          <a:extLst>
            <a:ext uri="{FF2B5EF4-FFF2-40B4-BE49-F238E27FC236}">
              <a16:creationId xmlns:a16="http://schemas.microsoft.com/office/drawing/2014/main" id="{E90868A9-693A-375D-3BE8-67C8CB2E5606}"/>
            </a:ext>
          </a:extLst>
        </xdr:cNvPr>
        <xdr:cNvCxnSpPr/>
      </xdr:nvCxnSpPr>
      <xdr:spPr>
        <a:xfrm>
          <a:off x="4583206" y="593912"/>
          <a:ext cx="425823" cy="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874060</xdr:colOff>
      <xdr:row>5</xdr:row>
      <xdr:rowOff>100853</xdr:rowOff>
    </xdr:from>
    <xdr:to>
      <xdr:col>3</xdr:col>
      <xdr:colOff>1299883</xdr:colOff>
      <xdr:row>5</xdr:row>
      <xdr:rowOff>100853</xdr:rowOff>
    </xdr:to>
    <xdr:cxnSp macro="">
      <xdr:nvCxnSpPr>
        <xdr:cNvPr id="16" name="Conector de Seta Reta 15">
          <a:extLst>
            <a:ext uri="{FF2B5EF4-FFF2-40B4-BE49-F238E27FC236}">
              <a16:creationId xmlns:a16="http://schemas.microsoft.com/office/drawing/2014/main" id="{A3D9C613-6D7E-421C-B64B-6F89630685B0}"/>
            </a:ext>
          </a:extLst>
        </xdr:cNvPr>
        <xdr:cNvCxnSpPr/>
      </xdr:nvCxnSpPr>
      <xdr:spPr>
        <a:xfrm>
          <a:off x="874060" y="1871382"/>
          <a:ext cx="425823" cy="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862854</xdr:colOff>
      <xdr:row>6</xdr:row>
      <xdr:rowOff>112060</xdr:rowOff>
    </xdr:from>
    <xdr:to>
      <xdr:col>3</xdr:col>
      <xdr:colOff>1288677</xdr:colOff>
      <xdr:row>6</xdr:row>
      <xdr:rowOff>112060</xdr:rowOff>
    </xdr:to>
    <xdr:cxnSp macro="">
      <xdr:nvCxnSpPr>
        <xdr:cNvPr id="17" name="Conector de Seta Reta 16">
          <a:extLst>
            <a:ext uri="{FF2B5EF4-FFF2-40B4-BE49-F238E27FC236}">
              <a16:creationId xmlns:a16="http://schemas.microsoft.com/office/drawing/2014/main" id="{900074FD-2D39-4ADC-B631-3D2BE0C79D7D}"/>
            </a:ext>
          </a:extLst>
        </xdr:cNvPr>
        <xdr:cNvCxnSpPr/>
      </xdr:nvCxnSpPr>
      <xdr:spPr>
        <a:xfrm>
          <a:off x="862854" y="2117913"/>
          <a:ext cx="425823" cy="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874060</xdr:colOff>
      <xdr:row>7</xdr:row>
      <xdr:rowOff>100853</xdr:rowOff>
    </xdr:from>
    <xdr:to>
      <xdr:col>3</xdr:col>
      <xdr:colOff>1299883</xdr:colOff>
      <xdr:row>7</xdr:row>
      <xdr:rowOff>100853</xdr:rowOff>
    </xdr:to>
    <xdr:cxnSp macro="">
      <xdr:nvCxnSpPr>
        <xdr:cNvPr id="18" name="Conector de Seta Reta 17">
          <a:extLst>
            <a:ext uri="{FF2B5EF4-FFF2-40B4-BE49-F238E27FC236}">
              <a16:creationId xmlns:a16="http://schemas.microsoft.com/office/drawing/2014/main" id="{17BB9184-B7DD-4D78-B08C-89DDB2228780}"/>
            </a:ext>
          </a:extLst>
        </xdr:cNvPr>
        <xdr:cNvCxnSpPr/>
      </xdr:nvCxnSpPr>
      <xdr:spPr>
        <a:xfrm>
          <a:off x="874060" y="1871382"/>
          <a:ext cx="425823" cy="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862854</xdr:colOff>
      <xdr:row>8</xdr:row>
      <xdr:rowOff>112060</xdr:rowOff>
    </xdr:from>
    <xdr:to>
      <xdr:col>3</xdr:col>
      <xdr:colOff>1288677</xdr:colOff>
      <xdr:row>8</xdr:row>
      <xdr:rowOff>112060</xdr:rowOff>
    </xdr:to>
    <xdr:cxnSp macro="">
      <xdr:nvCxnSpPr>
        <xdr:cNvPr id="19" name="Conector de Seta Reta 18">
          <a:extLst>
            <a:ext uri="{FF2B5EF4-FFF2-40B4-BE49-F238E27FC236}">
              <a16:creationId xmlns:a16="http://schemas.microsoft.com/office/drawing/2014/main" id="{47F28142-2200-482F-8B55-8AFB866518ED}"/>
            </a:ext>
          </a:extLst>
        </xdr:cNvPr>
        <xdr:cNvCxnSpPr/>
      </xdr:nvCxnSpPr>
      <xdr:spPr>
        <a:xfrm>
          <a:off x="862854" y="2117913"/>
          <a:ext cx="425823" cy="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874060</xdr:colOff>
      <xdr:row>9</xdr:row>
      <xdr:rowOff>100853</xdr:rowOff>
    </xdr:from>
    <xdr:to>
      <xdr:col>3</xdr:col>
      <xdr:colOff>1299883</xdr:colOff>
      <xdr:row>9</xdr:row>
      <xdr:rowOff>100853</xdr:rowOff>
    </xdr:to>
    <xdr:cxnSp macro="">
      <xdr:nvCxnSpPr>
        <xdr:cNvPr id="20" name="Conector de Seta Reta 19">
          <a:extLst>
            <a:ext uri="{FF2B5EF4-FFF2-40B4-BE49-F238E27FC236}">
              <a16:creationId xmlns:a16="http://schemas.microsoft.com/office/drawing/2014/main" id="{18862EFB-FEF5-40FD-8998-4E97CFA55A0B}"/>
            </a:ext>
          </a:extLst>
        </xdr:cNvPr>
        <xdr:cNvCxnSpPr/>
      </xdr:nvCxnSpPr>
      <xdr:spPr>
        <a:xfrm>
          <a:off x="874060" y="1871382"/>
          <a:ext cx="425823" cy="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862854</xdr:colOff>
      <xdr:row>10</xdr:row>
      <xdr:rowOff>112060</xdr:rowOff>
    </xdr:from>
    <xdr:to>
      <xdr:col>3</xdr:col>
      <xdr:colOff>1288677</xdr:colOff>
      <xdr:row>10</xdr:row>
      <xdr:rowOff>112060</xdr:rowOff>
    </xdr:to>
    <xdr:cxnSp macro="">
      <xdr:nvCxnSpPr>
        <xdr:cNvPr id="21" name="Conector de Seta Reta 20">
          <a:extLst>
            <a:ext uri="{FF2B5EF4-FFF2-40B4-BE49-F238E27FC236}">
              <a16:creationId xmlns:a16="http://schemas.microsoft.com/office/drawing/2014/main" id="{78447B26-0E06-4C12-9749-F77E89DF02EF}"/>
            </a:ext>
          </a:extLst>
        </xdr:cNvPr>
        <xdr:cNvCxnSpPr/>
      </xdr:nvCxnSpPr>
      <xdr:spPr>
        <a:xfrm>
          <a:off x="862854" y="2117913"/>
          <a:ext cx="425823" cy="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874060</xdr:colOff>
      <xdr:row>11</xdr:row>
      <xdr:rowOff>100853</xdr:rowOff>
    </xdr:from>
    <xdr:to>
      <xdr:col>3</xdr:col>
      <xdr:colOff>1299883</xdr:colOff>
      <xdr:row>11</xdr:row>
      <xdr:rowOff>100853</xdr:rowOff>
    </xdr:to>
    <xdr:cxnSp macro="">
      <xdr:nvCxnSpPr>
        <xdr:cNvPr id="22" name="Conector de Seta Reta 21">
          <a:extLst>
            <a:ext uri="{FF2B5EF4-FFF2-40B4-BE49-F238E27FC236}">
              <a16:creationId xmlns:a16="http://schemas.microsoft.com/office/drawing/2014/main" id="{8588F3B7-EA7F-4647-87D9-38B5B817FA9E}"/>
            </a:ext>
          </a:extLst>
        </xdr:cNvPr>
        <xdr:cNvCxnSpPr/>
      </xdr:nvCxnSpPr>
      <xdr:spPr>
        <a:xfrm>
          <a:off x="874060" y="1871382"/>
          <a:ext cx="425823" cy="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862854</xdr:colOff>
      <xdr:row>12</xdr:row>
      <xdr:rowOff>112060</xdr:rowOff>
    </xdr:from>
    <xdr:to>
      <xdr:col>3</xdr:col>
      <xdr:colOff>1288677</xdr:colOff>
      <xdr:row>12</xdr:row>
      <xdr:rowOff>112060</xdr:rowOff>
    </xdr:to>
    <xdr:cxnSp macro="">
      <xdr:nvCxnSpPr>
        <xdr:cNvPr id="23" name="Conector de Seta Reta 22">
          <a:extLst>
            <a:ext uri="{FF2B5EF4-FFF2-40B4-BE49-F238E27FC236}">
              <a16:creationId xmlns:a16="http://schemas.microsoft.com/office/drawing/2014/main" id="{0E9285AD-DD62-4B2A-A5C2-D71252234615}"/>
            </a:ext>
          </a:extLst>
        </xdr:cNvPr>
        <xdr:cNvCxnSpPr/>
      </xdr:nvCxnSpPr>
      <xdr:spPr>
        <a:xfrm>
          <a:off x="862854" y="2117913"/>
          <a:ext cx="425823" cy="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874060</xdr:colOff>
      <xdr:row>13</xdr:row>
      <xdr:rowOff>100853</xdr:rowOff>
    </xdr:from>
    <xdr:to>
      <xdr:col>3</xdr:col>
      <xdr:colOff>1299883</xdr:colOff>
      <xdr:row>13</xdr:row>
      <xdr:rowOff>100853</xdr:rowOff>
    </xdr:to>
    <xdr:cxnSp macro="">
      <xdr:nvCxnSpPr>
        <xdr:cNvPr id="24" name="Conector de Seta Reta 23">
          <a:extLst>
            <a:ext uri="{FF2B5EF4-FFF2-40B4-BE49-F238E27FC236}">
              <a16:creationId xmlns:a16="http://schemas.microsoft.com/office/drawing/2014/main" id="{7E09B5EF-B4ED-4E5E-91F4-5EA24A468DD3}"/>
            </a:ext>
          </a:extLst>
        </xdr:cNvPr>
        <xdr:cNvCxnSpPr/>
      </xdr:nvCxnSpPr>
      <xdr:spPr>
        <a:xfrm>
          <a:off x="874060" y="1871382"/>
          <a:ext cx="425823" cy="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862854</xdr:colOff>
      <xdr:row>14</xdr:row>
      <xdr:rowOff>112060</xdr:rowOff>
    </xdr:from>
    <xdr:to>
      <xdr:col>3</xdr:col>
      <xdr:colOff>1288677</xdr:colOff>
      <xdr:row>14</xdr:row>
      <xdr:rowOff>112060</xdr:rowOff>
    </xdr:to>
    <xdr:cxnSp macro="">
      <xdr:nvCxnSpPr>
        <xdr:cNvPr id="25" name="Conector de Seta Reta 24">
          <a:extLst>
            <a:ext uri="{FF2B5EF4-FFF2-40B4-BE49-F238E27FC236}">
              <a16:creationId xmlns:a16="http://schemas.microsoft.com/office/drawing/2014/main" id="{C3B2098D-27CB-4BE1-80ED-56AD2EF68636}"/>
            </a:ext>
          </a:extLst>
        </xdr:cNvPr>
        <xdr:cNvCxnSpPr/>
      </xdr:nvCxnSpPr>
      <xdr:spPr>
        <a:xfrm>
          <a:off x="862854" y="2117913"/>
          <a:ext cx="425823" cy="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874060</xdr:colOff>
      <xdr:row>15</xdr:row>
      <xdr:rowOff>100853</xdr:rowOff>
    </xdr:from>
    <xdr:to>
      <xdr:col>3</xdr:col>
      <xdr:colOff>1299883</xdr:colOff>
      <xdr:row>15</xdr:row>
      <xdr:rowOff>100853</xdr:rowOff>
    </xdr:to>
    <xdr:cxnSp macro="">
      <xdr:nvCxnSpPr>
        <xdr:cNvPr id="26" name="Conector de Seta Reta 25">
          <a:extLst>
            <a:ext uri="{FF2B5EF4-FFF2-40B4-BE49-F238E27FC236}">
              <a16:creationId xmlns:a16="http://schemas.microsoft.com/office/drawing/2014/main" id="{99DC544E-C13F-4FEF-A179-5DDD6D6FF84A}"/>
            </a:ext>
          </a:extLst>
        </xdr:cNvPr>
        <xdr:cNvCxnSpPr/>
      </xdr:nvCxnSpPr>
      <xdr:spPr>
        <a:xfrm>
          <a:off x="874060" y="1871382"/>
          <a:ext cx="425823" cy="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862854</xdr:colOff>
      <xdr:row>16</xdr:row>
      <xdr:rowOff>112060</xdr:rowOff>
    </xdr:from>
    <xdr:to>
      <xdr:col>3</xdr:col>
      <xdr:colOff>1288677</xdr:colOff>
      <xdr:row>16</xdr:row>
      <xdr:rowOff>112060</xdr:rowOff>
    </xdr:to>
    <xdr:cxnSp macro="">
      <xdr:nvCxnSpPr>
        <xdr:cNvPr id="27" name="Conector de Seta Reta 26">
          <a:extLst>
            <a:ext uri="{FF2B5EF4-FFF2-40B4-BE49-F238E27FC236}">
              <a16:creationId xmlns:a16="http://schemas.microsoft.com/office/drawing/2014/main" id="{E06042D1-2B51-4322-8BE0-B6778C121C3A}"/>
            </a:ext>
          </a:extLst>
        </xdr:cNvPr>
        <xdr:cNvCxnSpPr/>
      </xdr:nvCxnSpPr>
      <xdr:spPr>
        <a:xfrm>
          <a:off x="862854" y="2117913"/>
          <a:ext cx="425823" cy="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874060</xdr:colOff>
      <xdr:row>17</xdr:row>
      <xdr:rowOff>100853</xdr:rowOff>
    </xdr:from>
    <xdr:to>
      <xdr:col>3</xdr:col>
      <xdr:colOff>1299883</xdr:colOff>
      <xdr:row>17</xdr:row>
      <xdr:rowOff>100853</xdr:rowOff>
    </xdr:to>
    <xdr:cxnSp macro="">
      <xdr:nvCxnSpPr>
        <xdr:cNvPr id="28" name="Conector de Seta Reta 27">
          <a:extLst>
            <a:ext uri="{FF2B5EF4-FFF2-40B4-BE49-F238E27FC236}">
              <a16:creationId xmlns:a16="http://schemas.microsoft.com/office/drawing/2014/main" id="{B31C9F2F-9BB6-4449-9A67-C0E5B9866ABC}"/>
            </a:ext>
          </a:extLst>
        </xdr:cNvPr>
        <xdr:cNvCxnSpPr/>
      </xdr:nvCxnSpPr>
      <xdr:spPr>
        <a:xfrm>
          <a:off x="874060" y="2342029"/>
          <a:ext cx="425823" cy="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874060</xdr:colOff>
      <xdr:row>21</xdr:row>
      <xdr:rowOff>100853</xdr:rowOff>
    </xdr:from>
    <xdr:to>
      <xdr:col>3</xdr:col>
      <xdr:colOff>1299883</xdr:colOff>
      <xdr:row>21</xdr:row>
      <xdr:rowOff>100853</xdr:rowOff>
    </xdr:to>
    <xdr:cxnSp macro="">
      <xdr:nvCxnSpPr>
        <xdr:cNvPr id="29" name="Conector de Seta Reta 28">
          <a:extLst>
            <a:ext uri="{FF2B5EF4-FFF2-40B4-BE49-F238E27FC236}">
              <a16:creationId xmlns:a16="http://schemas.microsoft.com/office/drawing/2014/main" id="{00A958FA-289F-4387-85F0-0886AA066B78}"/>
            </a:ext>
          </a:extLst>
        </xdr:cNvPr>
        <xdr:cNvCxnSpPr/>
      </xdr:nvCxnSpPr>
      <xdr:spPr>
        <a:xfrm>
          <a:off x="874060" y="2342029"/>
          <a:ext cx="425823" cy="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874060</xdr:colOff>
      <xdr:row>22</xdr:row>
      <xdr:rowOff>100853</xdr:rowOff>
    </xdr:from>
    <xdr:to>
      <xdr:col>3</xdr:col>
      <xdr:colOff>1299883</xdr:colOff>
      <xdr:row>22</xdr:row>
      <xdr:rowOff>100853</xdr:rowOff>
    </xdr:to>
    <xdr:cxnSp macro="">
      <xdr:nvCxnSpPr>
        <xdr:cNvPr id="30" name="Conector de Seta Reta 29">
          <a:extLst>
            <a:ext uri="{FF2B5EF4-FFF2-40B4-BE49-F238E27FC236}">
              <a16:creationId xmlns:a16="http://schemas.microsoft.com/office/drawing/2014/main" id="{96B5A1D7-770B-4143-A136-DC2C93408B23}"/>
            </a:ext>
          </a:extLst>
        </xdr:cNvPr>
        <xdr:cNvCxnSpPr/>
      </xdr:nvCxnSpPr>
      <xdr:spPr>
        <a:xfrm>
          <a:off x="874060" y="2342029"/>
          <a:ext cx="425823" cy="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874060</xdr:colOff>
      <xdr:row>23</xdr:row>
      <xdr:rowOff>100853</xdr:rowOff>
    </xdr:from>
    <xdr:to>
      <xdr:col>3</xdr:col>
      <xdr:colOff>1299883</xdr:colOff>
      <xdr:row>23</xdr:row>
      <xdr:rowOff>100853</xdr:rowOff>
    </xdr:to>
    <xdr:cxnSp macro="">
      <xdr:nvCxnSpPr>
        <xdr:cNvPr id="31" name="Conector de Seta Reta 30">
          <a:extLst>
            <a:ext uri="{FF2B5EF4-FFF2-40B4-BE49-F238E27FC236}">
              <a16:creationId xmlns:a16="http://schemas.microsoft.com/office/drawing/2014/main" id="{078933E3-DE23-42D5-BDEA-7BD693F5411F}"/>
            </a:ext>
          </a:extLst>
        </xdr:cNvPr>
        <xdr:cNvCxnSpPr/>
      </xdr:nvCxnSpPr>
      <xdr:spPr>
        <a:xfrm>
          <a:off x="874060" y="2342029"/>
          <a:ext cx="425823" cy="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874060</xdr:colOff>
      <xdr:row>24</xdr:row>
      <xdr:rowOff>100853</xdr:rowOff>
    </xdr:from>
    <xdr:to>
      <xdr:col>3</xdr:col>
      <xdr:colOff>1299883</xdr:colOff>
      <xdr:row>24</xdr:row>
      <xdr:rowOff>100853</xdr:rowOff>
    </xdr:to>
    <xdr:cxnSp macro="">
      <xdr:nvCxnSpPr>
        <xdr:cNvPr id="32" name="Conector de Seta Reta 31">
          <a:extLst>
            <a:ext uri="{FF2B5EF4-FFF2-40B4-BE49-F238E27FC236}">
              <a16:creationId xmlns:a16="http://schemas.microsoft.com/office/drawing/2014/main" id="{486C2A52-CD5E-4647-96B0-A94FD6CF78F2}"/>
            </a:ext>
          </a:extLst>
        </xdr:cNvPr>
        <xdr:cNvCxnSpPr/>
      </xdr:nvCxnSpPr>
      <xdr:spPr>
        <a:xfrm>
          <a:off x="874060" y="2342029"/>
          <a:ext cx="425823" cy="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81642</xdr:colOff>
      <xdr:row>3</xdr:row>
      <xdr:rowOff>81643</xdr:rowOff>
    </xdr:from>
    <xdr:to>
      <xdr:col>10</xdr:col>
      <xdr:colOff>449035</xdr:colOff>
      <xdr:row>3</xdr:row>
      <xdr:rowOff>353786</xdr:rowOff>
    </xdr:to>
    <xdr:sp macro="" textlink="">
      <xdr:nvSpPr>
        <xdr:cNvPr id="2" name="Triângulo isósceles 1">
          <a:extLst>
            <a:ext uri="{FF2B5EF4-FFF2-40B4-BE49-F238E27FC236}">
              <a16:creationId xmlns:a16="http://schemas.microsoft.com/office/drawing/2014/main" id="{553CE567-1634-4E52-A8DF-D12091A16043}"/>
            </a:ext>
          </a:extLst>
        </xdr:cNvPr>
        <xdr:cNvSpPr/>
      </xdr:nvSpPr>
      <xdr:spPr>
        <a:xfrm>
          <a:off x="7101567" y="1234168"/>
          <a:ext cx="367393" cy="224518"/>
        </a:xfrm>
        <a:prstGeom prst="triangl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13</xdr:col>
      <xdr:colOff>81642</xdr:colOff>
      <xdr:row>3</xdr:row>
      <xdr:rowOff>81643</xdr:rowOff>
    </xdr:from>
    <xdr:to>
      <xdr:col>13</xdr:col>
      <xdr:colOff>449035</xdr:colOff>
      <xdr:row>3</xdr:row>
      <xdr:rowOff>353786</xdr:rowOff>
    </xdr:to>
    <xdr:sp macro="" textlink="">
      <xdr:nvSpPr>
        <xdr:cNvPr id="3" name="Triângulo isósceles 2">
          <a:extLst>
            <a:ext uri="{FF2B5EF4-FFF2-40B4-BE49-F238E27FC236}">
              <a16:creationId xmlns:a16="http://schemas.microsoft.com/office/drawing/2014/main" id="{C3BA8A97-3CFA-4893-A6F6-13C2A7C0F7C7}"/>
            </a:ext>
          </a:extLst>
        </xdr:cNvPr>
        <xdr:cNvSpPr/>
      </xdr:nvSpPr>
      <xdr:spPr>
        <a:xfrm>
          <a:off x="9806667" y="1234168"/>
          <a:ext cx="367393" cy="224518"/>
        </a:xfrm>
        <a:prstGeom prst="triangl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7</xdr:col>
      <xdr:colOff>81642</xdr:colOff>
      <xdr:row>3</xdr:row>
      <xdr:rowOff>81643</xdr:rowOff>
    </xdr:from>
    <xdr:to>
      <xdr:col>7</xdr:col>
      <xdr:colOff>449035</xdr:colOff>
      <xdr:row>3</xdr:row>
      <xdr:rowOff>353786</xdr:rowOff>
    </xdr:to>
    <xdr:sp macro="" textlink="">
      <xdr:nvSpPr>
        <xdr:cNvPr id="4" name="Triângulo isósceles 3">
          <a:extLst>
            <a:ext uri="{FF2B5EF4-FFF2-40B4-BE49-F238E27FC236}">
              <a16:creationId xmlns:a16="http://schemas.microsoft.com/office/drawing/2014/main" id="{8D4915E9-6C18-44F0-9183-6CB67ABED98F}"/>
            </a:ext>
          </a:extLst>
        </xdr:cNvPr>
        <xdr:cNvSpPr/>
      </xdr:nvSpPr>
      <xdr:spPr>
        <a:xfrm>
          <a:off x="4367892" y="1234168"/>
          <a:ext cx="367393" cy="224518"/>
        </a:xfrm>
        <a:prstGeom prst="triangl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16</xdr:col>
      <xdr:colOff>81642</xdr:colOff>
      <xdr:row>3</xdr:row>
      <xdr:rowOff>81643</xdr:rowOff>
    </xdr:from>
    <xdr:to>
      <xdr:col>16</xdr:col>
      <xdr:colOff>449035</xdr:colOff>
      <xdr:row>3</xdr:row>
      <xdr:rowOff>353786</xdr:rowOff>
    </xdr:to>
    <xdr:sp macro="" textlink="">
      <xdr:nvSpPr>
        <xdr:cNvPr id="5" name="Triângulo isósceles 4">
          <a:extLst>
            <a:ext uri="{FF2B5EF4-FFF2-40B4-BE49-F238E27FC236}">
              <a16:creationId xmlns:a16="http://schemas.microsoft.com/office/drawing/2014/main" id="{5A9D3CB0-7190-43B1-B522-C281A8278DE4}"/>
            </a:ext>
          </a:extLst>
        </xdr:cNvPr>
        <xdr:cNvSpPr/>
      </xdr:nvSpPr>
      <xdr:spPr>
        <a:xfrm>
          <a:off x="12492717" y="1234168"/>
          <a:ext cx="367393" cy="224518"/>
        </a:xfrm>
        <a:prstGeom prst="triangl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19</xdr:col>
      <xdr:colOff>81642</xdr:colOff>
      <xdr:row>3</xdr:row>
      <xdr:rowOff>81643</xdr:rowOff>
    </xdr:from>
    <xdr:to>
      <xdr:col>19</xdr:col>
      <xdr:colOff>449035</xdr:colOff>
      <xdr:row>3</xdr:row>
      <xdr:rowOff>353786</xdr:rowOff>
    </xdr:to>
    <xdr:sp macro="" textlink="">
      <xdr:nvSpPr>
        <xdr:cNvPr id="6" name="Triângulo isósceles 5">
          <a:extLst>
            <a:ext uri="{FF2B5EF4-FFF2-40B4-BE49-F238E27FC236}">
              <a16:creationId xmlns:a16="http://schemas.microsoft.com/office/drawing/2014/main" id="{2B920A6F-633D-45D8-A847-8BED7BB03E07}"/>
            </a:ext>
          </a:extLst>
        </xdr:cNvPr>
        <xdr:cNvSpPr/>
      </xdr:nvSpPr>
      <xdr:spPr>
        <a:xfrm>
          <a:off x="14807292" y="1234168"/>
          <a:ext cx="367393" cy="224518"/>
        </a:xfrm>
        <a:prstGeom prst="triangl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22</xdr:col>
      <xdr:colOff>81642</xdr:colOff>
      <xdr:row>3</xdr:row>
      <xdr:rowOff>81643</xdr:rowOff>
    </xdr:from>
    <xdr:to>
      <xdr:col>22</xdr:col>
      <xdr:colOff>449035</xdr:colOff>
      <xdr:row>3</xdr:row>
      <xdr:rowOff>353786</xdr:rowOff>
    </xdr:to>
    <xdr:sp macro="" textlink="">
      <xdr:nvSpPr>
        <xdr:cNvPr id="7" name="Triângulo isósceles 6">
          <a:extLst>
            <a:ext uri="{FF2B5EF4-FFF2-40B4-BE49-F238E27FC236}">
              <a16:creationId xmlns:a16="http://schemas.microsoft.com/office/drawing/2014/main" id="{4E28D3EF-D0C8-4E7C-9999-5962BD8D7344}"/>
            </a:ext>
          </a:extLst>
        </xdr:cNvPr>
        <xdr:cNvSpPr/>
      </xdr:nvSpPr>
      <xdr:spPr>
        <a:xfrm>
          <a:off x="17150442" y="1234168"/>
          <a:ext cx="367393" cy="224518"/>
        </a:xfrm>
        <a:prstGeom prst="triangl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25</xdr:col>
      <xdr:colOff>81642</xdr:colOff>
      <xdr:row>3</xdr:row>
      <xdr:rowOff>81643</xdr:rowOff>
    </xdr:from>
    <xdr:to>
      <xdr:col>25</xdr:col>
      <xdr:colOff>449035</xdr:colOff>
      <xdr:row>3</xdr:row>
      <xdr:rowOff>353786</xdr:rowOff>
    </xdr:to>
    <xdr:sp macro="" textlink="">
      <xdr:nvSpPr>
        <xdr:cNvPr id="8" name="Triângulo isósceles 7">
          <a:extLst>
            <a:ext uri="{FF2B5EF4-FFF2-40B4-BE49-F238E27FC236}">
              <a16:creationId xmlns:a16="http://schemas.microsoft.com/office/drawing/2014/main" id="{600B4B28-0F9A-4209-8B4C-3D645EF0D2BD}"/>
            </a:ext>
          </a:extLst>
        </xdr:cNvPr>
        <xdr:cNvSpPr/>
      </xdr:nvSpPr>
      <xdr:spPr>
        <a:xfrm>
          <a:off x="19493592" y="1234168"/>
          <a:ext cx="367393" cy="224518"/>
        </a:xfrm>
        <a:prstGeom prst="triangl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28</xdr:col>
      <xdr:colOff>81642</xdr:colOff>
      <xdr:row>3</xdr:row>
      <xdr:rowOff>81643</xdr:rowOff>
    </xdr:from>
    <xdr:to>
      <xdr:col>28</xdr:col>
      <xdr:colOff>449035</xdr:colOff>
      <xdr:row>3</xdr:row>
      <xdr:rowOff>353786</xdr:rowOff>
    </xdr:to>
    <xdr:sp macro="" textlink="">
      <xdr:nvSpPr>
        <xdr:cNvPr id="9" name="Triângulo isósceles 8">
          <a:extLst>
            <a:ext uri="{FF2B5EF4-FFF2-40B4-BE49-F238E27FC236}">
              <a16:creationId xmlns:a16="http://schemas.microsoft.com/office/drawing/2014/main" id="{23BF4B7A-C343-4203-A145-ACD2FEAC4AC4}"/>
            </a:ext>
          </a:extLst>
        </xdr:cNvPr>
        <xdr:cNvSpPr/>
      </xdr:nvSpPr>
      <xdr:spPr>
        <a:xfrm>
          <a:off x="21836742" y="1234168"/>
          <a:ext cx="367393" cy="224518"/>
        </a:xfrm>
        <a:prstGeom prst="triangl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31</xdr:col>
      <xdr:colOff>81642</xdr:colOff>
      <xdr:row>3</xdr:row>
      <xdr:rowOff>81643</xdr:rowOff>
    </xdr:from>
    <xdr:to>
      <xdr:col>31</xdr:col>
      <xdr:colOff>449035</xdr:colOff>
      <xdr:row>3</xdr:row>
      <xdr:rowOff>353786</xdr:rowOff>
    </xdr:to>
    <xdr:sp macro="" textlink="">
      <xdr:nvSpPr>
        <xdr:cNvPr id="10" name="Triângulo isósceles 9">
          <a:extLst>
            <a:ext uri="{FF2B5EF4-FFF2-40B4-BE49-F238E27FC236}">
              <a16:creationId xmlns:a16="http://schemas.microsoft.com/office/drawing/2014/main" id="{EF6B004E-B4A8-4F4E-AF76-C404F213B81D}"/>
            </a:ext>
          </a:extLst>
        </xdr:cNvPr>
        <xdr:cNvSpPr/>
      </xdr:nvSpPr>
      <xdr:spPr>
        <a:xfrm>
          <a:off x="24360867" y="1234168"/>
          <a:ext cx="367393" cy="224518"/>
        </a:xfrm>
        <a:prstGeom prst="triangl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34</xdr:col>
      <xdr:colOff>81642</xdr:colOff>
      <xdr:row>3</xdr:row>
      <xdr:rowOff>81643</xdr:rowOff>
    </xdr:from>
    <xdr:to>
      <xdr:col>34</xdr:col>
      <xdr:colOff>449035</xdr:colOff>
      <xdr:row>3</xdr:row>
      <xdr:rowOff>353786</xdr:rowOff>
    </xdr:to>
    <xdr:sp macro="" textlink="">
      <xdr:nvSpPr>
        <xdr:cNvPr id="11" name="Triângulo isósceles 10">
          <a:extLst>
            <a:ext uri="{FF2B5EF4-FFF2-40B4-BE49-F238E27FC236}">
              <a16:creationId xmlns:a16="http://schemas.microsoft.com/office/drawing/2014/main" id="{D990D432-12F2-49F3-9DC0-3BAAF67258B4}"/>
            </a:ext>
          </a:extLst>
        </xdr:cNvPr>
        <xdr:cNvSpPr/>
      </xdr:nvSpPr>
      <xdr:spPr>
        <a:xfrm>
          <a:off x="26923092" y="1234168"/>
          <a:ext cx="367393" cy="224518"/>
        </a:xfrm>
        <a:prstGeom prst="triangl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37</xdr:col>
      <xdr:colOff>81642</xdr:colOff>
      <xdr:row>3</xdr:row>
      <xdr:rowOff>81643</xdr:rowOff>
    </xdr:from>
    <xdr:to>
      <xdr:col>37</xdr:col>
      <xdr:colOff>449035</xdr:colOff>
      <xdr:row>3</xdr:row>
      <xdr:rowOff>353786</xdr:rowOff>
    </xdr:to>
    <xdr:sp macro="" textlink="">
      <xdr:nvSpPr>
        <xdr:cNvPr id="12" name="Triângulo isósceles 11">
          <a:extLst>
            <a:ext uri="{FF2B5EF4-FFF2-40B4-BE49-F238E27FC236}">
              <a16:creationId xmlns:a16="http://schemas.microsoft.com/office/drawing/2014/main" id="{E97ED0F2-D20C-4CDA-9A12-FAD2E11F5539}"/>
            </a:ext>
          </a:extLst>
        </xdr:cNvPr>
        <xdr:cNvSpPr/>
      </xdr:nvSpPr>
      <xdr:spPr>
        <a:xfrm>
          <a:off x="29647242" y="1234168"/>
          <a:ext cx="367393" cy="224518"/>
        </a:xfrm>
        <a:prstGeom prst="triangl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40</xdr:col>
      <xdr:colOff>81642</xdr:colOff>
      <xdr:row>3</xdr:row>
      <xdr:rowOff>81643</xdr:rowOff>
    </xdr:from>
    <xdr:to>
      <xdr:col>40</xdr:col>
      <xdr:colOff>449035</xdr:colOff>
      <xdr:row>3</xdr:row>
      <xdr:rowOff>353786</xdr:rowOff>
    </xdr:to>
    <xdr:sp macro="" textlink="">
      <xdr:nvSpPr>
        <xdr:cNvPr id="13" name="Triângulo isósceles 12">
          <a:extLst>
            <a:ext uri="{FF2B5EF4-FFF2-40B4-BE49-F238E27FC236}">
              <a16:creationId xmlns:a16="http://schemas.microsoft.com/office/drawing/2014/main" id="{91BECC4E-449B-44ED-95CD-F20CF39EA2AB}"/>
            </a:ext>
          </a:extLst>
        </xdr:cNvPr>
        <xdr:cNvSpPr/>
      </xdr:nvSpPr>
      <xdr:spPr>
        <a:xfrm>
          <a:off x="32266617" y="1234168"/>
          <a:ext cx="367393" cy="224518"/>
        </a:xfrm>
        <a:prstGeom prst="triangl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7</xdr:col>
      <xdr:colOff>291353</xdr:colOff>
      <xdr:row>1</xdr:row>
      <xdr:rowOff>403412</xdr:rowOff>
    </xdr:from>
    <xdr:to>
      <xdr:col>8</xdr:col>
      <xdr:colOff>156882</xdr:colOff>
      <xdr:row>1</xdr:row>
      <xdr:rowOff>403412</xdr:rowOff>
    </xdr:to>
    <xdr:cxnSp macro="">
      <xdr:nvCxnSpPr>
        <xdr:cNvPr id="14" name="Conector de Seta Reta 13">
          <a:extLst>
            <a:ext uri="{FF2B5EF4-FFF2-40B4-BE49-F238E27FC236}">
              <a16:creationId xmlns:a16="http://schemas.microsoft.com/office/drawing/2014/main" id="{8650AB56-64A7-4858-8AA6-4ECDD691BCA9}"/>
            </a:ext>
          </a:extLst>
        </xdr:cNvPr>
        <xdr:cNvCxnSpPr/>
      </xdr:nvCxnSpPr>
      <xdr:spPr>
        <a:xfrm>
          <a:off x="4577603" y="593912"/>
          <a:ext cx="427504" cy="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874060</xdr:colOff>
      <xdr:row>5</xdr:row>
      <xdr:rowOff>100853</xdr:rowOff>
    </xdr:from>
    <xdr:to>
      <xdr:col>3</xdr:col>
      <xdr:colOff>1299883</xdr:colOff>
      <xdr:row>5</xdr:row>
      <xdr:rowOff>100853</xdr:rowOff>
    </xdr:to>
    <xdr:cxnSp macro="">
      <xdr:nvCxnSpPr>
        <xdr:cNvPr id="15" name="Conector de Seta Reta 14">
          <a:extLst>
            <a:ext uri="{FF2B5EF4-FFF2-40B4-BE49-F238E27FC236}">
              <a16:creationId xmlns:a16="http://schemas.microsoft.com/office/drawing/2014/main" id="{3B7ED00D-A941-4CA5-82E6-2D56AEA76615}"/>
            </a:ext>
          </a:extLst>
        </xdr:cNvPr>
        <xdr:cNvCxnSpPr/>
      </xdr:nvCxnSpPr>
      <xdr:spPr>
        <a:xfrm>
          <a:off x="874060" y="1796303"/>
          <a:ext cx="425823" cy="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862854</xdr:colOff>
      <xdr:row>6</xdr:row>
      <xdr:rowOff>112060</xdr:rowOff>
    </xdr:from>
    <xdr:to>
      <xdr:col>3</xdr:col>
      <xdr:colOff>1288677</xdr:colOff>
      <xdr:row>6</xdr:row>
      <xdr:rowOff>112060</xdr:rowOff>
    </xdr:to>
    <xdr:cxnSp macro="">
      <xdr:nvCxnSpPr>
        <xdr:cNvPr id="16" name="Conector de Seta Reta 15">
          <a:extLst>
            <a:ext uri="{FF2B5EF4-FFF2-40B4-BE49-F238E27FC236}">
              <a16:creationId xmlns:a16="http://schemas.microsoft.com/office/drawing/2014/main" id="{40FDAA0F-0AA4-4F18-9ED1-4FBA2EA2F99C}"/>
            </a:ext>
          </a:extLst>
        </xdr:cNvPr>
        <xdr:cNvCxnSpPr/>
      </xdr:nvCxnSpPr>
      <xdr:spPr>
        <a:xfrm>
          <a:off x="862854" y="2045635"/>
          <a:ext cx="425823" cy="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874060</xdr:colOff>
      <xdr:row>7</xdr:row>
      <xdr:rowOff>100853</xdr:rowOff>
    </xdr:from>
    <xdr:to>
      <xdr:col>3</xdr:col>
      <xdr:colOff>1299883</xdr:colOff>
      <xdr:row>7</xdr:row>
      <xdr:rowOff>100853</xdr:rowOff>
    </xdr:to>
    <xdr:cxnSp macro="">
      <xdr:nvCxnSpPr>
        <xdr:cNvPr id="17" name="Conector de Seta Reta 16">
          <a:extLst>
            <a:ext uri="{FF2B5EF4-FFF2-40B4-BE49-F238E27FC236}">
              <a16:creationId xmlns:a16="http://schemas.microsoft.com/office/drawing/2014/main" id="{D1669534-6B87-40AD-8A01-CF3E8F41B72F}"/>
            </a:ext>
          </a:extLst>
        </xdr:cNvPr>
        <xdr:cNvCxnSpPr/>
      </xdr:nvCxnSpPr>
      <xdr:spPr>
        <a:xfrm>
          <a:off x="874060" y="2272553"/>
          <a:ext cx="425823" cy="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862854</xdr:colOff>
      <xdr:row>8</xdr:row>
      <xdr:rowOff>112060</xdr:rowOff>
    </xdr:from>
    <xdr:to>
      <xdr:col>3</xdr:col>
      <xdr:colOff>1288677</xdr:colOff>
      <xdr:row>8</xdr:row>
      <xdr:rowOff>112060</xdr:rowOff>
    </xdr:to>
    <xdr:cxnSp macro="">
      <xdr:nvCxnSpPr>
        <xdr:cNvPr id="18" name="Conector de Seta Reta 17">
          <a:extLst>
            <a:ext uri="{FF2B5EF4-FFF2-40B4-BE49-F238E27FC236}">
              <a16:creationId xmlns:a16="http://schemas.microsoft.com/office/drawing/2014/main" id="{F9FD3EE2-3616-48B4-9436-09521DEAA10F}"/>
            </a:ext>
          </a:extLst>
        </xdr:cNvPr>
        <xdr:cNvCxnSpPr/>
      </xdr:nvCxnSpPr>
      <xdr:spPr>
        <a:xfrm>
          <a:off x="862854" y="2521885"/>
          <a:ext cx="425823" cy="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874060</xdr:colOff>
      <xdr:row>9</xdr:row>
      <xdr:rowOff>100853</xdr:rowOff>
    </xdr:from>
    <xdr:to>
      <xdr:col>3</xdr:col>
      <xdr:colOff>1299883</xdr:colOff>
      <xdr:row>9</xdr:row>
      <xdr:rowOff>100853</xdr:rowOff>
    </xdr:to>
    <xdr:cxnSp macro="">
      <xdr:nvCxnSpPr>
        <xdr:cNvPr id="19" name="Conector de Seta Reta 18">
          <a:extLst>
            <a:ext uri="{FF2B5EF4-FFF2-40B4-BE49-F238E27FC236}">
              <a16:creationId xmlns:a16="http://schemas.microsoft.com/office/drawing/2014/main" id="{50C19375-8D61-4CB9-B6D0-251EA86C9776}"/>
            </a:ext>
          </a:extLst>
        </xdr:cNvPr>
        <xdr:cNvCxnSpPr/>
      </xdr:nvCxnSpPr>
      <xdr:spPr>
        <a:xfrm>
          <a:off x="874060" y="2748803"/>
          <a:ext cx="425823" cy="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862854</xdr:colOff>
      <xdr:row>10</xdr:row>
      <xdr:rowOff>112060</xdr:rowOff>
    </xdr:from>
    <xdr:to>
      <xdr:col>3</xdr:col>
      <xdr:colOff>1288677</xdr:colOff>
      <xdr:row>10</xdr:row>
      <xdr:rowOff>112060</xdr:rowOff>
    </xdr:to>
    <xdr:cxnSp macro="">
      <xdr:nvCxnSpPr>
        <xdr:cNvPr id="20" name="Conector de Seta Reta 19">
          <a:extLst>
            <a:ext uri="{FF2B5EF4-FFF2-40B4-BE49-F238E27FC236}">
              <a16:creationId xmlns:a16="http://schemas.microsoft.com/office/drawing/2014/main" id="{041B1CC3-ADDE-4FAC-9BEB-068BF86C77FC}"/>
            </a:ext>
          </a:extLst>
        </xdr:cNvPr>
        <xdr:cNvCxnSpPr/>
      </xdr:nvCxnSpPr>
      <xdr:spPr>
        <a:xfrm>
          <a:off x="862854" y="2998135"/>
          <a:ext cx="425823" cy="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874060</xdr:colOff>
      <xdr:row>11</xdr:row>
      <xdr:rowOff>100853</xdr:rowOff>
    </xdr:from>
    <xdr:to>
      <xdr:col>3</xdr:col>
      <xdr:colOff>1299883</xdr:colOff>
      <xdr:row>11</xdr:row>
      <xdr:rowOff>100853</xdr:rowOff>
    </xdr:to>
    <xdr:cxnSp macro="">
      <xdr:nvCxnSpPr>
        <xdr:cNvPr id="21" name="Conector de Seta Reta 20">
          <a:extLst>
            <a:ext uri="{FF2B5EF4-FFF2-40B4-BE49-F238E27FC236}">
              <a16:creationId xmlns:a16="http://schemas.microsoft.com/office/drawing/2014/main" id="{652D8818-EFE4-421B-B387-D5452A15585C}"/>
            </a:ext>
          </a:extLst>
        </xdr:cNvPr>
        <xdr:cNvCxnSpPr/>
      </xdr:nvCxnSpPr>
      <xdr:spPr>
        <a:xfrm>
          <a:off x="874060" y="3225053"/>
          <a:ext cx="425823" cy="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862854</xdr:colOff>
      <xdr:row>12</xdr:row>
      <xdr:rowOff>112060</xdr:rowOff>
    </xdr:from>
    <xdr:to>
      <xdr:col>3</xdr:col>
      <xdr:colOff>1288677</xdr:colOff>
      <xdr:row>12</xdr:row>
      <xdr:rowOff>112060</xdr:rowOff>
    </xdr:to>
    <xdr:cxnSp macro="">
      <xdr:nvCxnSpPr>
        <xdr:cNvPr id="22" name="Conector de Seta Reta 21">
          <a:extLst>
            <a:ext uri="{FF2B5EF4-FFF2-40B4-BE49-F238E27FC236}">
              <a16:creationId xmlns:a16="http://schemas.microsoft.com/office/drawing/2014/main" id="{57D5AC00-5E9C-42BE-9F87-F51F9960146A}"/>
            </a:ext>
          </a:extLst>
        </xdr:cNvPr>
        <xdr:cNvCxnSpPr/>
      </xdr:nvCxnSpPr>
      <xdr:spPr>
        <a:xfrm>
          <a:off x="862854" y="3474385"/>
          <a:ext cx="425823" cy="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874060</xdr:colOff>
      <xdr:row>13</xdr:row>
      <xdr:rowOff>100853</xdr:rowOff>
    </xdr:from>
    <xdr:to>
      <xdr:col>3</xdr:col>
      <xdr:colOff>1299883</xdr:colOff>
      <xdr:row>13</xdr:row>
      <xdr:rowOff>100853</xdr:rowOff>
    </xdr:to>
    <xdr:cxnSp macro="">
      <xdr:nvCxnSpPr>
        <xdr:cNvPr id="23" name="Conector de Seta Reta 22">
          <a:extLst>
            <a:ext uri="{FF2B5EF4-FFF2-40B4-BE49-F238E27FC236}">
              <a16:creationId xmlns:a16="http://schemas.microsoft.com/office/drawing/2014/main" id="{7A12A5E9-88BB-44A7-94BB-BA7929255302}"/>
            </a:ext>
          </a:extLst>
        </xdr:cNvPr>
        <xdr:cNvCxnSpPr/>
      </xdr:nvCxnSpPr>
      <xdr:spPr>
        <a:xfrm>
          <a:off x="874060" y="3701303"/>
          <a:ext cx="425823" cy="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862854</xdr:colOff>
      <xdr:row>14</xdr:row>
      <xdr:rowOff>112060</xdr:rowOff>
    </xdr:from>
    <xdr:to>
      <xdr:col>3</xdr:col>
      <xdr:colOff>1288677</xdr:colOff>
      <xdr:row>14</xdr:row>
      <xdr:rowOff>112060</xdr:rowOff>
    </xdr:to>
    <xdr:cxnSp macro="">
      <xdr:nvCxnSpPr>
        <xdr:cNvPr id="24" name="Conector de Seta Reta 23">
          <a:extLst>
            <a:ext uri="{FF2B5EF4-FFF2-40B4-BE49-F238E27FC236}">
              <a16:creationId xmlns:a16="http://schemas.microsoft.com/office/drawing/2014/main" id="{8D5C3144-DE4C-4162-A4E2-2A31AE852521}"/>
            </a:ext>
          </a:extLst>
        </xdr:cNvPr>
        <xdr:cNvCxnSpPr/>
      </xdr:nvCxnSpPr>
      <xdr:spPr>
        <a:xfrm>
          <a:off x="862854" y="3950635"/>
          <a:ext cx="425823" cy="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874060</xdr:colOff>
      <xdr:row>15</xdr:row>
      <xdr:rowOff>100853</xdr:rowOff>
    </xdr:from>
    <xdr:to>
      <xdr:col>3</xdr:col>
      <xdr:colOff>1299883</xdr:colOff>
      <xdr:row>15</xdr:row>
      <xdr:rowOff>100853</xdr:rowOff>
    </xdr:to>
    <xdr:cxnSp macro="">
      <xdr:nvCxnSpPr>
        <xdr:cNvPr id="25" name="Conector de Seta Reta 24">
          <a:extLst>
            <a:ext uri="{FF2B5EF4-FFF2-40B4-BE49-F238E27FC236}">
              <a16:creationId xmlns:a16="http://schemas.microsoft.com/office/drawing/2014/main" id="{009CDC9C-9E5C-4275-8E6C-D77813FB3B4B}"/>
            </a:ext>
          </a:extLst>
        </xdr:cNvPr>
        <xdr:cNvCxnSpPr/>
      </xdr:nvCxnSpPr>
      <xdr:spPr>
        <a:xfrm>
          <a:off x="874060" y="4177553"/>
          <a:ext cx="425823" cy="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862854</xdr:colOff>
      <xdr:row>16</xdr:row>
      <xdr:rowOff>112060</xdr:rowOff>
    </xdr:from>
    <xdr:to>
      <xdr:col>3</xdr:col>
      <xdr:colOff>1288677</xdr:colOff>
      <xdr:row>16</xdr:row>
      <xdr:rowOff>112060</xdr:rowOff>
    </xdr:to>
    <xdr:cxnSp macro="">
      <xdr:nvCxnSpPr>
        <xdr:cNvPr id="26" name="Conector de Seta Reta 25">
          <a:extLst>
            <a:ext uri="{FF2B5EF4-FFF2-40B4-BE49-F238E27FC236}">
              <a16:creationId xmlns:a16="http://schemas.microsoft.com/office/drawing/2014/main" id="{6A405420-D3EA-40E4-8A39-37A39567BB21}"/>
            </a:ext>
          </a:extLst>
        </xdr:cNvPr>
        <xdr:cNvCxnSpPr/>
      </xdr:nvCxnSpPr>
      <xdr:spPr>
        <a:xfrm>
          <a:off x="862854" y="4426885"/>
          <a:ext cx="425823" cy="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874060</xdr:colOff>
      <xdr:row>17</xdr:row>
      <xdr:rowOff>100853</xdr:rowOff>
    </xdr:from>
    <xdr:to>
      <xdr:col>3</xdr:col>
      <xdr:colOff>1299883</xdr:colOff>
      <xdr:row>17</xdr:row>
      <xdr:rowOff>100853</xdr:rowOff>
    </xdr:to>
    <xdr:cxnSp macro="">
      <xdr:nvCxnSpPr>
        <xdr:cNvPr id="27" name="Conector de Seta Reta 26">
          <a:extLst>
            <a:ext uri="{FF2B5EF4-FFF2-40B4-BE49-F238E27FC236}">
              <a16:creationId xmlns:a16="http://schemas.microsoft.com/office/drawing/2014/main" id="{7C479A25-50BE-4657-BA1C-999CB7B497FF}"/>
            </a:ext>
          </a:extLst>
        </xdr:cNvPr>
        <xdr:cNvCxnSpPr/>
      </xdr:nvCxnSpPr>
      <xdr:spPr>
        <a:xfrm>
          <a:off x="874060" y="4653803"/>
          <a:ext cx="425823" cy="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874060</xdr:colOff>
      <xdr:row>21</xdr:row>
      <xdr:rowOff>100853</xdr:rowOff>
    </xdr:from>
    <xdr:to>
      <xdr:col>3</xdr:col>
      <xdr:colOff>1299883</xdr:colOff>
      <xdr:row>21</xdr:row>
      <xdr:rowOff>100853</xdr:rowOff>
    </xdr:to>
    <xdr:cxnSp macro="">
      <xdr:nvCxnSpPr>
        <xdr:cNvPr id="28" name="Conector de Seta Reta 27">
          <a:extLst>
            <a:ext uri="{FF2B5EF4-FFF2-40B4-BE49-F238E27FC236}">
              <a16:creationId xmlns:a16="http://schemas.microsoft.com/office/drawing/2014/main" id="{3F76A6DD-F97E-48D5-81DA-A773347CD70C}"/>
            </a:ext>
          </a:extLst>
        </xdr:cNvPr>
        <xdr:cNvCxnSpPr/>
      </xdr:nvCxnSpPr>
      <xdr:spPr>
        <a:xfrm>
          <a:off x="874060" y="5634878"/>
          <a:ext cx="425823" cy="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874060</xdr:colOff>
      <xdr:row>22</xdr:row>
      <xdr:rowOff>100853</xdr:rowOff>
    </xdr:from>
    <xdr:to>
      <xdr:col>3</xdr:col>
      <xdr:colOff>1299883</xdr:colOff>
      <xdr:row>22</xdr:row>
      <xdr:rowOff>100853</xdr:rowOff>
    </xdr:to>
    <xdr:cxnSp macro="">
      <xdr:nvCxnSpPr>
        <xdr:cNvPr id="29" name="Conector de Seta Reta 28">
          <a:extLst>
            <a:ext uri="{FF2B5EF4-FFF2-40B4-BE49-F238E27FC236}">
              <a16:creationId xmlns:a16="http://schemas.microsoft.com/office/drawing/2014/main" id="{6A06069B-D86B-4176-8772-28B42D035D5A}"/>
            </a:ext>
          </a:extLst>
        </xdr:cNvPr>
        <xdr:cNvCxnSpPr/>
      </xdr:nvCxnSpPr>
      <xdr:spPr>
        <a:xfrm>
          <a:off x="874060" y="5873003"/>
          <a:ext cx="425823" cy="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874060</xdr:colOff>
      <xdr:row>23</xdr:row>
      <xdr:rowOff>100853</xdr:rowOff>
    </xdr:from>
    <xdr:to>
      <xdr:col>3</xdr:col>
      <xdr:colOff>1299883</xdr:colOff>
      <xdr:row>23</xdr:row>
      <xdr:rowOff>100853</xdr:rowOff>
    </xdr:to>
    <xdr:cxnSp macro="">
      <xdr:nvCxnSpPr>
        <xdr:cNvPr id="30" name="Conector de Seta Reta 29">
          <a:extLst>
            <a:ext uri="{FF2B5EF4-FFF2-40B4-BE49-F238E27FC236}">
              <a16:creationId xmlns:a16="http://schemas.microsoft.com/office/drawing/2014/main" id="{0A28331D-6129-4C18-AF7C-063C7A8CBA25}"/>
            </a:ext>
          </a:extLst>
        </xdr:cNvPr>
        <xdr:cNvCxnSpPr/>
      </xdr:nvCxnSpPr>
      <xdr:spPr>
        <a:xfrm>
          <a:off x="874060" y="6111128"/>
          <a:ext cx="425823" cy="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874060</xdr:colOff>
      <xdr:row>24</xdr:row>
      <xdr:rowOff>100853</xdr:rowOff>
    </xdr:from>
    <xdr:to>
      <xdr:col>3</xdr:col>
      <xdr:colOff>1299883</xdr:colOff>
      <xdr:row>24</xdr:row>
      <xdr:rowOff>100853</xdr:rowOff>
    </xdr:to>
    <xdr:cxnSp macro="">
      <xdr:nvCxnSpPr>
        <xdr:cNvPr id="31" name="Conector de Seta Reta 30">
          <a:extLst>
            <a:ext uri="{FF2B5EF4-FFF2-40B4-BE49-F238E27FC236}">
              <a16:creationId xmlns:a16="http://schemas.microsoft.com/office/drawing/2014/main" id="{19DDC816-56BF-4604-B5AD-C2D5C09CCB66}"/>
            </a:ext>
          </a:extLst>
        </xdr:cNvPr>
        <xdr:cNvCxnSpPr/>
      </xdr:nvCxnSpPr>
      <xdr:spPr>
        <a:xfrm>
          <a:off x="874060" y="6349253"/>
          <a:ext cx="425823" cy="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D4B6A-9E00-4E29-9428-F1010D3FFB85}">
  <sheetPr>
    <tabColor rgb="FF6699FF"/>
  </sheetPr>
  <dimension ref="A1:AS29"/>
  <sheetViews>
    <sheetView showGridLines="0" topLeftCell="E1" zoomScale="70" zoomScaleNormal="70" workbookViewId="0">
      <pane ySplit="3" topLeftCell="A4" activePane="bottomLeft" state="frozen"/>
      <selection activeCell="D1" sqref="D1"/>
      <selection pane="bottomLeft" activeCell="X17" sqref="X17"/>
    </sheetView>
  </sheetViews>
  <sheetFormatPr defaultRowHeight="15" x14ac:dyDescent="0.25"/>
  <cols>
    <col min="1" max="1" width="0" hidden="1" customWidth="1"/>
    <col min="2" max="2" width="7" hidden="1" customWidth="1"/>
    <col min="3" max="3" width="0" hidden="1" customWidth="1"/>
    <col min="4" max="4" width="20.28515625" customWidth="1"/>
    <col min="5" max="5" width="17.85546875" bestFit="1" customWidth="1"/>
    <col min="6" max="6" width="13.5703125" hidden="1" customWidth="1"/>
    <col min="7" max="7" width="13.7109375" hidden="1" customWidth="1"/>
    <col min="8" max="8" width="8.42578125" hidden="1" customWidth="1"/>
    <col min="9" max="9" width="14.140625" hidden="1" customWidth="1"/>
    <col min="10" max="10" width="18.42578125" hidden="1" customWidth="1"/>
    <col min="11" max="11" width="8.5703125" hidden="1" customWidth="1"/>
    <col min="12" max="13" width="16" hidden="1" customWidth="1"/>
    <col min="14" max="14" width="8.28515625" hidden="1" customWidth="1"/>
    <col min="15" max="16" width="16" hidden="1" customWidth="1"/>
    <col min="17" max="17" width="8.140625" hidden="1" customWidth="1"/>
    <col min="18" max="18" width="13.5703125" hidden="1" customWidth="1"/>
    <col min="19" max="19" width="14.42578125" hidden="1" customWidth="1"/>
    <col min="20" max="20" width="8.42578125" hidden="1" customWidth="1"/>
    <col min="21" max="21" width="13.7109375" bestFit="1" customWidth="1"/>
    <col min="22" max="22" width="15.28515625" customWidth="1"/>
    <col min="23" max="23" width="8.42578125" bestFit="1" customWidth="1"/>
    <col min="24" max="24" width="13.7109375" bestFit="1" customWidth="1"/>
    <col min="25" max="25" width="13" bestFit="1" customWidth="1"/>
    <col min="26" max="26" width="8.42578125" bestFit="1" customWidth="1"/>
    <col min="27" max="27" width="13.7109375" bestFit="1" customWidth="1"/>
    <col min="28" max="28" width="13" bestFit="1" customWidth="1"/>
    <col min="29" max="29" width="8.42578125" bestFit="1" customWidth="1"/>
    <col min="30" max="30" width="15.140625" customWidth="1"/>
    <col min="31" max="31" width="14.28515625" customWidth="1"/>
    <col min="32" max="32" width="8.42578125" bestFit="1" customWidth="1"/>
    <col min="33" max="34" width="15" customWidth="1"/>
    <col min="35" max="35" width="8.42578125" bestFit="1" customWidth="1"/>
    <col min="36" max="36" width="16.28515625" customWidth="1"/>
    <col min="37" max="37" width="16.140625" customWidth="1"/>
    <col min="38" max="38" width="8.42578125" bestFit="1" customWidth="1"/>
    <col min="39" max="39" width="15.28515625" customWidth="1"/>
    <col min="40" max="40" width="15.5703125" customWidth="1"/>
    <col min="41" max="41" width="8.42578125" bestFit="1" customWidth="1"/>
    <col min="42" max="42" width="17.42578125" bestFit="1" customWidth="1"/>
    <col min="43" max="43" width="19.5703125" bestFit="1" customWidth="1"/>
    <col min="44" max="44" width="18.28515625" bestFit="1" customWidth="1"/>
    <col min="45" max="45" width="20.28515625" bestFit="1" customWidth="1"/>
  </cols>
  <sheetData>
    <row r="1" spans="1:45" x14ac:dyDescent="0.25">
      <c r="D1" s="91" t="s">
        <v>7</v>
      </c>
      <c r="E1" s="91"/>
    </row>
    <row r="2" spans="1:45" ht="50.25" customHeight="1" thickBot="1" x14ac:dyDescent="0.3">
      <c r="D2" s="91"/>
      <c r="E2" s="91"/>
      <c r="F2" s="102" t="s">
        <v>33</v>
      </c>
      <c r="G2" s="102"/>
      <c r="H2" s="102"/>
      <c r="I2" s="102"/>
      <c r="J2" s="102"/>
    </row>
    <row r="3" spans="1:45" ht="25.5" customHeight="1" thickBot="1" x14ac:dyDescent="0.75">
      <c r="B3" s="52"/>
      <c r="C3" s="53"/>
      <c r="D3" s="54"/>
      <c r="E3" s="54"/>
      <c r="F3" s="86" t="s">
        <v>8</v>
      </c>
      <c r="G3" s="87"/>
      <c r="H3" s="88"/>
      <c r="I3" s="86" t="s">
        <v>9</v>
      </c>
      <c r="J3" s="87"/>
      <c r="K3" s="88"/>
      <c r="L3" s="86" t="s">
        <v>10</v>
      </c>
      <c r="M3" s="87"/>
      <c r="N3" s="88"/>
      <c r="O3" s="86" t="s">
        <v>11</v>
      </c>
      <c r="P3" s="87"/>
      <c r="Q3" s="88"/>
      <c r="R3" s="86" t="s">
        <v>12</v>
      </c>
      <c r="S3" s="87"/>
      <c r="T3" s="88"/>
      <c r="U3" s="86" t="s">
        <v>13</v>
      </c>
      <c r="V3" s="87"/>
      <c r="W3" s="88"/>
      <c r="X3" s="86" t="s">
        <v>14</v>
      </c>
      <c r="Y3" s="87"/>
      <c r="Z3" s="88"/>
      <c r="AA3" s="86" t="s">
        <v>15</v>
      </c>
      <c r="AB3" s="87"/>
      <c r="AC3" s="88"/>
      <c r="AD3" s="86" t="s">
        <v>16</v>
      </c>
      <c r="AE3" s="87"/>
      <c r="AF3" s="88"/>
      <c r="AG3" s="86" t="s">
        <v>17</v>
      </c>
      <c r="AH3" s="87"/>
      <c r="AI3" s="88"/>
      <c r="AJ3" s="86" t="s">
        <v>18</v>
      </c>
      <c r="AK3" s="87"/>
      <c r="AL3" s="88"/>
      <c r="AM3" s="86" t="s">
        <v>19</v>
      </c>
      <c r="AN3" s="87"/>
      <c r="AO3" s="88"/>
      <c r="AP3" s="86" t="s">
        <v>23</v>
      </c>
      <c r="AQ3" s="87"/>
      <c r="AR3" s="87"/>
      <c r="AS3" s="88"/>
    </row>
    <row r="4" spans="1:45" s="1" customFormat="1" ht="30" thickBot="1" x14ac:dyDescent="0.3">
      <c r="B4" s="94" t="s">
        <v>22</v>
      </c>
      <c r="C4" s="95"/>
      <c r="D4" s="40"/>
      <c r="E4" s="34" t="s">
        <v>0</v>
      </c>
      <c r="F4" s="16" t="s">
        <v>32</v>
      </c>
      <c r="G4" s="9" t="s">
        <v>31</v>
      </c>
      <c r="H4" s="17"/>
      <c r="I4" s="16" t="s">
        <v>32</v>
      </c>
      <c r="J4" s="9" t="s">
        <v>31</v>
      </c>
      <c r="K4" s="17"/>
      <c r="L4" s="16" t="s">
        <v>32</v>
      </c>
      <c r="M4" s="9" t="s">
        <v>31</v>
      </c>
      <c r="N4" s="17"/>
      <c r="O4" s="16" t="s">
        <v>32</v>
      </c>
      <c r="P4" s="9" t="s">
        <v>31</v>
      </c>
      <c r="Q4" s="17"/>
      <c r="R4" s="16" t="s">
        <v>32</v>
      </c>
      <c r="S4" s="9" t="s">
        <v>31</v>
      </c>
      <c r="T4" s="17"/>
      <c r="U4" s="16" t="s">
        <v>32</v>
      </c>
      <c r="V4" s="9" t="s">
        <v>31</v>
      </c>
      <c r="W4" s="17"/>
      <c r="X4" s="16" t="s">
        <v>32</v>
      </c>
      <c r="Y4" s="9" t="s">
        <v>31</v>
      </c>
      <c r="Z4" s="17"/>
      <c r="AA4" s="16" t="s">
        <v>32</v>
      </c>
      <c r="AB4" s="9" t="s">
        <v>31</v>
      </c>
      <c r="AC4" s="17"/>
      <c r="AD4" s="16" t="s">
        <v>32</v>
      </c>
      <c r="AE4" s="9" t="s">
        <v>31</v>
      </c>
      <c r="AF4" s="17"/>
      <c r="AG4" s="16" t="s">
        <v>32</v>
      </c>
      <c r="AH4" s="9" t="s">
        <v>31</v>
      </c>
      <c r="AI4" s="17"/>
      <c r="AJ4" s="16" t="s">
        <v>32</v>
      </c>
      <c r="AK4" s="9" t="s">
        <v>31</v>
      </c>
      <c r="AL4" s="17"/>
      <c r="AM4" s="16" t="s">
        <v>32</v>
      </c>
      <c r="AN4" s="9" t="s">
        <v>31</v>
      </c>
      <c r="AO4" s="17"/>
      <c r="AP4" s="16" t="s">
        <v>27</v>
      </c>
      <c r="AQ4" s="9" t="s">
        <v>28</v>
      </c>
      <c r="AR4" s="9" t="s">
        <v>30</v>
      </c>
      <c r="AS4" s="17" t="s">
        <v>29</v>
      </c>
    </row>
    <row r="5" spans="1:45" ht="18.75" thickBot="1" x14ac:dyDescent="0.3">
      <c r="A5" t="s">
        <v>25</v>
      </c>
      <c r="B5" s="92"/>
      <c r="C5" s="93"/>
      <c r="D5" s="41"/>
      <c r="E5" s="35" t="s">
        <v>1</v>
      </c>
      <c r="F5" s="11">
        <f>SUM(F6:F18)</f>
        <v>3801</v>
      </c>
      <c r="G5" s="2">
        <f>SUM(G6:G18)</f>
        <v>3670</v>
      </c>
      <c r="H5" s="21" t="str">
        <f t="shared" ref="H5:H18" si="0">IF(G5 &lt; F5, "MENOR", IF(G5 = F5, "IGUAL", "MAIOR"))</f>
        <v>MENOR</v>
      </c>
      <c r="I5" s="18">
        <f>SUM(I6:I18)</f>
        <v>5772.5599999999995</v>
      </c>
      <c r="J5" s="2">
        <f>SUM(J6:J18)</f>
        <v>5522.5599999999995</v>
      </c>
      <c r="K5" s="21" t="str">
        <f t="shared" ref="K5:K18" si="1">IF(J5 &lt; I5, "MENOR", IF(J5 = I5, "IGUAL", "MAIOR"))</f>
        <v>MENOR</v>
      </c>
      <c r="L5" s="18">
        <f>SUM(L6:L18)</f>
        <v>5227.0599999999995</v>
      </c>
      <c r="M5" s="2">
        <f>SUM(M6:M18)</f>
        <v>4665.5499999999993</v>
      </c>
      <c r="N5" s="21" t="str">
        <f t="shared" ref="N5:N18" si="2">IF(M5 &lt; L5, "MENOR", IF(M5 = L5, "IGUAL", "MAIOR"))</f>
        <v>MENOR</v>
      </c>
      <c r="O5" s="18">
        <f>SUM(O6:O18)</f>
        <v>7474.9000000000005</v>
      </c>
      <c r="P5" s="2">
        <f>SUM(P6:P18)</f>
        <v>0</v>
      </c>
      <c r="Q5" s="21" t="str">
        <f t="shared" ref="Q5:Q18" si="3">IF(P5 &lt; O5, "MENOR", IF(P5 = O5, "IGUAL", "MAIOR"))</f>
        <v>MENOR</v>
      </c>
      <c r="R5" s="18">
        <f>SUM(R6:R18)</f>
        <v>3666.03</v>
      </c>
      <c r="S5" s="2">
        <f>SUM(S6:S18)</f>
        <v>5578.45</v>
      </c>
      <c r="T5" s="21" t="str">
        <f t="shared" ref="T5:T18" si="4">IF(S5 &lt; R5, "MENOR", IF(S5 = R5, "IGUAL", "MAIOR"))</f>
        <v>MAIOR</v>
      </c>
      <c r="U5" s="18">
        <f>SUM(U6:U18)</f>
        <v>4018.31</v>
      </c>
      <c r="V5" s="2">
        <f>SUM(V6:V18)</f>
        <v>3737.31</v>
      </c>
      <c r="W5" s="21" t="str">
        <f t="shared" ref="W5:W18" si="5">IF(V5 &lt; U5, "MENOR", IF(V5 = U5, "IGUAL", "MAIOR"))</f>
        <v>MENOR</v>
      </c>
      <c r="X5" s="18">
        <f>SUM(X6:X18)</f>
        <v>4465.42</v>
      </c>
      <c r="Y5" s="2">
        <f>SUM(Y6:Y18)</f>
        <v>0</v>
      </c>
      <c r="Z5" s="21" t="str">
        <f t="shared" ref="Z5:Z18" si="6">IF(Y5 &lt; X5, "MENOR", IF(Y5 = X5, "IGUAL", "MAIOR"))</f>
        <v>MENOR</v>
      </c>
      <c r="AA5" s="18">
        <f>SUM(AA6:AA18)</f>
        <v>2032.04</v>
      </c>
      <c r="AB5" s="2">
        <f>SUM(AB6:AB18)</f>
        <v>0</v>
      </c>
      <c r="AC5" s="21" t="str">
        <f t="shared" ref="AC5:AC18" si="7">IF(AB5 &lt; AA5, "MENOR", IF(AB5 = AA5, "IGUAL", "MAIOR"))</f>
        <v>MENOR</v>
      </c>
      <c r="AD5" s="18">
        <f>SUM(AD6:AD18)</f>
        <v>2032.04</v>
      </c>
      <c r="AE5" s="2">
        <f>SUM(AE6:AE18)</f>
        <v>0</v>
      </c>
      <c r="AF5" s="21" t="str">
        <f t="shared" ref="AF5:AF18" si="8">IF(AE5 &lt; AD5, "MENOR", IF(AE5 = AD5, "IGUAL", "MAIOR"))</f>
        <v>MENOR</v>
      </c>
      <c r="AG5" s="18">
        <f>SUM(AG6:AG18)</f>
        <v>2213.5500000000002</v>
      </c>
      <c r="AH5" s="2">
        <f>SUM(AH6:AH18)</f>
        <v>0</v>
      </c>
      <c r="AI5" s="21" t="str">
        <f t="shared" ref="AI5:AI18" si="9">IF(AH5 &lt; AG5, "MENOR", IF(AH5 = AG5, "IGUAL", "MAIOR"))</f>
        <v>MENOR</v>
      </c>
      <c r="AJ5" s="18">
        <f>SUM(AJ6:AJ18)</f>
        <v>1923.55</v>
      </c>
      <c r="AK5" s="2">
        <f>SUM(AK6:AK18)</f>
        <v>0</v>
      </c>
      <c r="AL5" s="21" t="str">
        <f t="shared" ref="AL5:AL18" si="10">IF(AK5 &lt; AJ5, "MENOR", IF(AK5 = AJ5, "IGUAL", "MAIOR"))</f>
        <v>MENOR</v>
      </c>
      <c r="AM5" s="18">
        <f>SUM(AM6:AM18)</f>
        <v>1923.55</v>
      </c>
      <c r="AN5" s="2">
        <f>SUM(AN6:AN18)</f>
        <v>0</v>
      </c>
      <c r="AO5" s="21" t="str">
        <f t="shared" ref="AO5:AO18" si="11">IF(AN5 &lt; AM5, "MENOR", IF(AN5 = AM5, "IGUAL", "MAIOR"))</f>
        <v>MENOR</v>
      </c>
      <c r="AP5" s="18">
        <f>SUM(F5+I5+L5+O5+R5+U5+X5+AA5+AD5+AG5+AJ5+AM5)</f>
        <v>44550.010000000009</v>
      </c>
      <c r="AQ5" s="2">
        <f>SUM(G5+J5+M5+P5+S5+V5+Y5+AB5+AE5+AH5+AK5+AN5)</f>
        <v>23173.87</v>
      </c>
      <c r="AR5" s="2">
        <f>SUM(AP5/12)</f>
        <v>3712.500833333334</v>
      </c>
      <c r="AS5" s="19">
        <f>SUM(AQ5/12)</f>
        <v>1931.1558333333332</v>
      </c>
    </row>
    <row r="6" spans="1:45" ht="18.75" thickBot="1" x14ac:dyDescent="0.3">
      <c r="A6" t="s">
        <v>24</v>
      </c>
      <c r="B6" s="92"/>
      <c r="C6" s="93"/>
      <c r="D6" s="41"/>
      <c r="E6" s="76" t="s">
        <v>2</v>
      </c>
      <c r="F6" s="12">
        <v>800</v>
      </c>
      <c r="G6" s="7">
        <v>800</v>
      </c>
      <c r="H6" s="21" t="str">
        <f t="shared" si="0"/>
        <v>IGUAL</v>
      </c>
      <c r="I6" s="20">
        <v>800</v>
      </c>
      <c r="J6" s="7">
        <v>800</v>
      </c>
      <c r="K6" s="21" t="str">
        <f t="shared" si="1"/>
        <v>IGUAL</v>
      </c>
      <c r="L6" s="20">
        <v>800</v>
      </c>
      <c r="M6" s="7">
        <v>800</v>
      </c>
      <c r="N6" s="21" t="str">
        <f t="shared" si="2"/>
        <v>IGUAL</v>
      </c>
      <c r="O6" s="20">
        <v>800</v>
      </c>
      <c r="P6" s="7"/>
      <c r="Q6" s="21" t="str">
        <f t="shared" si="3"/>
        <v>MENOR</v>
      </c>
      <c r="R6" s="20">
        <v>800</v>
      </c>
      <c r="S6" s="7">
        <v>800</v>
      </c>
      <c r="T6" s="21" t="str">
        <f t="shared" si="4"/>
        <v>IGUAL</v>
      </c>
      <c r="U6" s="20">
        <v>800</v>
      </c>
      <c r="V6" s="7">
        <v>800</v>
      </c>
      <c r="W6" s="21" t="str">
        <f t="shared" si="5"/>
        <v>IGUAL</v>
      </c>
      <c r="X6" s="20">
        <v>800</v>
      </c>
      <c r="Y6" s="7"/>
      <c r="Z6" s="21" t="str">
        <f t="shared" si="6"/>
        <v>MENOR</v>
      </c>
      <c r="AA6" s="20">
        <v>800</v>
      </c>
      <c r="AB6" s="7"/>
      <c r="AC6" s="21" t="str">
        <f t="shared" si="7"/>
        <v>MENOR</v>
      </c>
      <c r="AD6" s="20">
        <v>800</v>
      </c>
      <c r="AE6" s="7"/>
      <c r="AF6" s="21" t="str">
        <f t="shared" si="8"/>
        <v>MENOR</v>
      </c>
      <c r="AG6" s="20">
        <v>800</v>
      </c>
      <c r="AH6" s="7"/>
      <c r="AI6" s="21" t="str">
        <f t="shared" si="9"/>
        <v>MENOR</v>
      </c>
      <c r="AJ6" s="20">
        <v>800</v>
      </c>
      <c r="AK6" s="7"/>
      <c r="AL6" s="21" t="str">
        <f t="shared" si="10"/>
        <v>MENOR</v>
      </c>
      <c r="AM6" s="20">
        <v>800</v>
      </c>
      <c r="AN6" s="7"/>
      <c r="AO6" s="21" t="str">
        <f t="shared" si="11"/>
        <v>MENOR</v>
      </c>
      <c r="AP6" s="47">
        <f t="shared" ref="AP6:AQ18" si="12">SUM(F6+I6+L6+O6+R6+U6+X6+AA6+AD6+AG6+AJ6+AM6)</f>
        <v>9600</v>
      </c>
      <c r="AQ6" s="7">
        <f t="shared" si="12"/>
        <v>4000</v>
      </c>
      <c r="AR6" s="7">
        <f t="shared" ref="AR6:AR18" si="13">SUM(AP6/12)</f>
        <v>800</v>
      </c>
      <c r="AS6" s="21">
        <f t="shared" ref="AS6:AS18" si="14">SUM(AQ6/12)</f>
        <v>333.33333333333331</v>
      </c>
    </row>
    <row r="7" spans="1:45" ht="18.75" thickBot="1" x14ac:dyDescent="0.3">
      <c r="A7" t="s">
        <v>26</v>
      </c>
      <c r="B7" s="92"/>
      <c r="C7" s="93"/>
      <c r="D7" s="41"/>
      <c r="E7" s="77" t="s">
        <v>35</v>
      </c>
      <c r="F7" s="63">
        <v>63</v>
      </c>
      <c r="G7" s="64">
        <v>63</v>
      </c>
      <c r="H7" s="65" t="str">
        <f t="shared" si="0"/>
        <v>IGUAL</v>
      </c>
      <c r="I7" s="63">
        <v>63</v>
      </c>
      <c r="J7" s="64">
        <v>63</v>
      </c>
      <c r="K7" s="65" t="str">
        <f t="shared" si="1"/>
        <v>IGUAL</v>
      </c>
      <c r="L7" s="63">
        <v>63</v>
      </c>
      <c r="M7" s="64"/>
      <c r="N7" s="65" t="str">
        <f t="shared" si="2"/>
        <v>MENOR</v>
      </c>
      <c r="O7" s="63">
        <v>63</v>
      </c>
      <c r="P7" s="64"/>
      <c r="Q7" s="65" t="str">
        <f t="shared" si="3"/>
        <v>MENOR</v>
      </c>
      <c r="R7" s="63">
        <v>63</v>
      </c>
      <c r="S7" s="64">
        <v>63</v>
      </c>
      <c r="T7" s="65" t="str">
        <f t="shared" si="4"/>
        <v>IGUAL</v>
      </c>
      <c r="U7" s="63">
        <v>63</v>
      </c>
      <c r="V7" s="64">
        <v>63</v>
      </c>
      <c r="W7" s="65" t="str">
        <f t="shared" si="5"/>
        <v>IGUAL</v>
      </c>
      <c r="X7" s="63">
        <v>63</v>
      </c>
      <c r="Y7" s="64"/>
      <c r="Z7" s="65" t="str">
        <f t="shared" si="6"/>
        <v>MENOR</v>
      </c>
      <c r="AA7" s="63">
        <v>63</v>
      </c>
      <c r="AB7" s="64"/>
      <c r="AC7" s="65" t="str">
        <f t="shared" si="7"/>
        <v>MENOR</v>
      </c>
      <c r="AD7" s="63">
        <v>63</v>
      </c>
      <c r="AE7" s="64"/>
      <c r="AF7" s="65" t="str">
        <f t="shared" si="8"/>
        <v>MENOR</v>
      </c>
      <c r="AG7" s="63">
        <v>63</v>
      </c>
      <c r="AH7" s="64"/>
      <c r="AI7" s="65" t="str">
        <f t="shared" si="9"/>
        <v>MENOR</v>
      </c>
      <c r="AJ7" s="63">
        <v>63</v>
      </c>
      <c r="AK7" s="64"/>
      <c r="AL7" s="65" t="str">
        <f t="shared" si="10"/>
        <v>MENOR</v>
      </c>
      <c r="AM7" s="63">
        <v>63</v>
      </c>
      <c r="AN7" s="64"/>
      <c r="AO7" s="65" t="str">
        <f t="shared" si="11"/>
        <v>MENOR</v>
      </c>
      <c r="AP7" s="67">
        <f>SUM(F7+I7+L7+O7+R7+U7+X7+AA7+AD7+AG7+AJ7+AM7)</f>
        <v>756</v>
      </c>
      <c r="AQ7" s="64">
        <f t="shared" si="12"/>
        <v>252</v>
      </c>
      <c r="AR7" s="64">
        <f t="shared" si="13"/>
        <v>63</v>
      </c>
      <c r="AS7" s="65">
        <f t="shared" si="14"/>
        <v>21</v>
      </c>
    </row>
    <row r="8" spans="1:45" ht="18.75" thickBot="1" x14ac:dyDescent="0.3">
      <c r="B8" s="92"/>
      <c r="C8" s="93"/>
      <c r="D8" s="41"/>
      <c r="E8" s="76" t="s">
        <v>3</v>
      </c>
      <c r="F8" s="12">
        <v>1640</v>
      </c>
      <c r="G8" s="7">
        <v>1640</v>
      </c>
      <c r="H8" s="21" t="str">
        <f t="shared" si="0"/>
        <v>IGUAL</v>
      </c>
      <c r="I8" s="20">
        <v>1224</v>
      </c>
      <c r="J8" s="7">
        <v>1224</v>
      </c>
      <c r="K8" s="21" t="str">
        <f t="shared" si="1"/>
        <v>IGUAL</v>
      </c>
      <c r="L8" s="20">
        <v>2140.1</v>
      </c>
      <c r="M8" s="7">
        <v>2140.1</v>
      </c>
      <c r="N8" s="21" t="str">
        <f t="shared" si="2"/>
        <v>IGUAL</v>
      </c>
      <c r="O8" s="20">
        <v>2549.71</v>
      </c>
      <c r="P8" s="7"/>
      <c r="Q8" s="21" t="str">
        <f t="shared" si="3"/>
        <v>MENOR</v>
      </c>
      <c r="R8" s="20">
        <v>796.35</v>
      </c>
      <c r="S8" s="7">
        <v>2686.71</v>
      </c>
      <c r="T8" s="21" t="str">
        <f t="shared" si="4"/>
        <v>MAIOR</v>
      </c>
      <c r="U8" s="20">
        <v>1847.88</v>
      </c>
      <c r="V8" s="7">
        <v>1847.88</v>
      </c>
      <c r="W8" s="21" t="str">
        <f t="shared" si="5"/>
        <v>IGUAL</v>
      </c>
      <c r="X8" s="20">
        <v>2425.42</v>
      </c>
      <c r="Y8" s="7"/>
      <c r="Z8" s="21" t="str">
        <f t="shared" si="6"/>
        <v>MENOR</v>
      </c>
      <c r="AA8" s="20">
        <v>421.04</v>
      </c>
      <c r="AB8" s="7"/>
      <c r="AC8" s="21" t="str">
        <f t="shared" si="7"/>
        <v>MENOR</v>
      </c>
      <c r="AD8" s="20">
        <v>421.04</v>
      </c>
      <c r="AE8" s="7"/>
      <c r="AF8" s="21" t="str">
        <f t="shared" si="8"/>
        <v>MENOR</v>
      </c>
      <c r="AG8" s="20">
        <v>421.04</v>
      </c>
      <c r="AH8" s="7"/>
      <c r="AI8" s="21" t="str">
        <f t="shared" si="9"/>
        <v>MENOR</v>
      </c>
      <c r="AJ8" s="20">
        <v>131.04</v>
      </c>
      <c r="AK8" s="7"/>
      <c r="AL8" s="21" t="str">
        <f t="shared" si="10"/>
        <v>MENOR</v>
      </c>
      <c r="AM8" s="20">
        <v>131.04</v>
      </c>
      <c r="AN8" s="7"/>
      <c r="AO8" s="21" t="str">
        <f t="shared" si="11"/>
        <v>MENOR</v>
      </c>
      <c r="AP8" s="47">
        <f t="shared" si="12"/>
        <v>14148.660000000005</v>
      </c>
      <c r="AQ8" s="7">
        <f t="shared" si="12"/>
        <v>9538.69</v>
      </c>
      <c r="AR8" s="7">
        <f t="shared" si="13"/>
        <v>1179.0550000000005</v>
      </c>
      <c r="AS8" s="21">
        <f t="shared" si="14"/>
        <v>794.89083333333338</v>
      </c>
    </row>
    <row r="9" spans="1:45" ht="18.75" thickBot="1" x14ac:dyDescent="0.3">
      <c r="B9" s="92"/>
      <c r="C9" s="93"/>
      <c r="D9" s="41"/>
      <c r="E9" s="77" t="s">
        <v>4</v>
      </c>
      <c r="F9" s="63">
        <v>867</v>
      </c>
      <c r="G9" s="64">
        <v>867</v>
      </c>
      <c r="H9" s="65" t="str">
        <f t="shared" si="0"/>
        <v>IGUAL</v>
      </c>
      <c r="I9" s="66">
        <v>1800.6</v>
      </c>
      <c r="J9" s="64">
        <v>1800.6</v>
      </c>
      <c r="K9" s="65" t="str">
        <f t="shared" si="1"/>
        <v>IGUAL</v>
      </c>
      <c r="L9" s="66">
        <v>413.45</v>
      </c>
      <c r="M9" s="64">
        <v>413.45</v>
      </c>
      <c r="N9" s="65" t="str">
        <f t="shared" si="2"/>
        <v>IGUAL</v>
      </c>
      <c r="O9" s="66">
        <v>1129.18</v>
      </c>
      <c r="P9" s="64"/>
      <c r="Q9" s="65" t="str">
        <f t="shared" si="3"/>
        <v>MENOR</v>
      </c>
      <c r="R9" s="66">
        <v>651.9</v>
      </c>
      <c r="S9" s="64">
        <v>811.74</v>
      </c>
      <c r="T9" s="65" t="str">
        <f t="shared" si="4"/>
        <v>MAIOR</v>
      </c>
      <c r="U9" s="66">
        <v>409.43</v>
      </c>
      <c r="V9" s="66">
        <v>409.43</v>
      </c>
      <c r="W9" s="65" t="str">
        <f t="shared" si="5"/>
        <v>IGUAL</v>
      </c>
      <c r="X9" s="66">
        <v>350</v>
      </c>
      <c r="Y9" s="64"/>
      <c r="Z9" s="65" t="str">
        <f t="shared" si="6"/>
        <v>MENOR</v>
      </c>
      <c r="AA9" s="66"/>
      <c r="AB9" s="64"/>
      <c r="AC9" s="65" t="str">
        <f t="shared" si="7"/>
        <v>IGUAL</v>
      </c>
      <c r="AD9" s="66"/>
      <c r="AE9" s="64"/>
      <c r="AF9" s="65" t="str">
        <f t="shared" si="8"/>
        <v>IGUAL</v>
      </c>
      <c r="AG9" s="66"/>
      <c r="AH9" s="64"/>
      <c r="AI9" s="65" t="str">
        <f t="shared" si="9"/>
        <v>IGUAL</v>
      </c>
      <c r="AJ9" s="66"/>
      <c r="AK9" s="64"/>
      <c r="AL9" s="65" t="str">
        <f t="shared" si="10"/>
        <v>IGUAL</v>
      </c>
      <c r="AM9" s="66"/>
      <c r="AN9" s="64"/>
      <c r="AO9" s="65" t="str">
        <f t="shared" si="11"/>
        <v>IGUAL</v>
      </c>
      <c r="AP9" s="67">
        <f t="shared" si="12"/>
        <v>5621.5599999999995</v>
      </c>
      <c r="AQ9" s="64">
        <f t="shared" si="12"/>
        <v>4302.22</v>
      </c>
      <c r="AR9" s="64">
        <f t="shared" si="13"/>
        <v>468.46333333333331</v>
      </c>
      <c r="AS9" s="65">
        <f t="shared" si="14"/>
        <v>358.51833333333337</v>
      </c>
    </row>
    <row r="10" spans="1:45" ht="18.75" thickBot="1" x14ac:dyDescent="0.3">
      <c r="B10" s="92"/>
      <c r="C10" s="93"/>
      <c r="D10" s="41"/>
      <c r="E10" s="76" t="s">
        <v>5</v>
      </c>
      <c r="F10" s="12">
        <v>71</v>
      </c>
      <c r="G10" s="8"/>
      <c r="H10" s="21" t="str">
        <f t="shared" si="0"/>
        <v>MENOR</v>
      </c>
      <c r="I10" s="12">
        <v>71</v>
      </c>
      <c r="J10" s="7"/>
      <c r="K10" s="21" t="str">
        <f t="shared" si="1"/>
        <v>MENOR</v>
      </c>
      <c r="L10" s="12">
        <v>71</v>
      </c>
      <c r="M10" s="7"/>
      <c r="N10" s="21" t="str">
        <f t="shared" si="2"/>
        <v>MENOR</v>
      </c>
      <c r="O10" s="12">
        <v>71</v>
      </c>
      <c r="P10" s="8"/>
      <c r="Q10" s="21" t="str">
        <f t="shared" si="3"/>
        <v>MENOR</v>
      </c>
      <c r="R10" s="12">
        <v>71</v>
      </c>
      <c r="S10" s="8"/>
      <c r="T10" s="21" t="str">
        <f t="shared" si="4"/>
        <v>MENOR</v>
      </c>
      <c r="U10" s="12">
        <v>71</v>
      </c>
      <c r="V10" s="8"/>
      <c r="W10" s="21" t="str">
        <f t="shared" si="5"/>
        <v>MENOR</v>
      </c>
      <c r="X10" s="12"/>
      <c r="Y10" s="8"/>
      <c r="Z10" s="21" t="str">
        <f t="shared" si="6"/>
        <v>IGUAL</v>
      </c>
      <c r="AA10" s="12">
        <v>71</v>
      </c>
      <c r="AB10" s="8"/>
      <c r="AC10" s="21" t="str">
        <f t="shared" si="7"/>
        <v>MENOR</v>
      </c>
      <c r="AD10" s="12">
        <v>71</v>
      </c>
      <c r="AE10" s="8"/>
      <c r="AF10" s="21" t="str">
        <f t="shared" si="8"/>
        <v>MENOR</v>
      </c>
      <c r="AG10" s="12">
        <v>71</v>
      </c>
      <c r="AH10" s="8"/>
      <c r="AI10" s="21" t="str">
        <f t="shared" si="9"/>
        <v>MENOR</v>
      </c>
      <c r="AJ10" s="12">
        <v>71</v>
      </c>
      <c r="AK10" s="8"/>
      <c r="AL10" s="21" t="str">
        <f t="shared" si="10"/>
        <v>MENOR</v>
      </c>
      <c r="AM10" s="12">
        <v>71</v>
      </c>
      <c r="AN10" s="8"/>
      <c r="AO10" s="21" t="str">
        <f t="shared" si="11"/>
        <v>MENOR</v>
      </c>
      <c r="AP10" s="47">
        <f t="shared" si="12"/>
        <v>781</v>
      </c>
      <c r="AQ10" s="7">
        <f t="shared" si="12"/>
        <v>0</v>
      </c>
      <c r="AR10" s="7">
        <f t="shared" si="13"/>
        <v>65.083333333333329</v>
      </c>
      <c r="AS10" s="21">
        <f t="shared" si="14"/>
        <v>0</v>
      </c>
    </row>
    <row r="11" spans="1:45" ht="18.75" thickBot="1" x14ac:dyDescent="0.3">
      <c r="B11" s="92"/>
      <c r="C11" s="93"/>
      <c r="D11" s="41"/>
      <c r="E11" s="77" t="s">
        <v>6</v>
      </c>
      <c r="F11" s="63">
        <v>60</v>
      </c>
      <c r="G11" s="64"/>
      <c r="H11" s="65" t="str">
        <f t="shared" si="0"/>
        <v>MENOR</v>
      </c>
      <c r="I11" s="66">
        <v>66.73</v>
      </c>
      <c r="J11" s="64">
        <v>66.73</v>
      </c>
      <c r="K11" s="65" t="str">
        <f t="shared" si="1"/>
        <v>IGUAL</v>
      </c>
      <c r="L11" s="66">
        <v>60</v>
      </c>
      <c r="M11" s="64"/>
      <c r="N11" s="65" t="str">
        <f t="shared" si="2"/>
        <v>MENOR</v>
      </c>
      <c r="O11" s="66">
        <v>60</v>
      </c>
      <c r="P11" s="64"/>
      <c r="Q11" s="65" t="str">
        <f t="shared" si="3"/>
        <v>MENOR</v>
      </c>
      <c r="R11" s="66">
        <v>66.78</v>
      </c>
      <c r="S11" s="64"/>
      <c r="T11" s="65" t="str">
        <f t="shared" si="4"/>
        <v>MENOR</v>
      </c>
      <c r="U11" s="66">
        <v>60</v>
      </c>
      <c r="V11" s="64"/>
      <c r="W11" s="65" t="str">
        <f t="shared" si="5"/>
        <v>MENOR</v>
      </c>
      <c r="X11" s="66">
        <v>60</v>
      </c>
      <c r="Y11" s="64"/>
      <c r="Z11" s="65" t="str">
        <f t="shared" si="6"/>
        <v>MENOR</v>
      </c>
      <c r="AA11" s="66">
        <v>60</v>
      </c>
      <c r="AB11" s="64"/>
      <c r="AC11" s="65" t="str">
        <f t="shared" si="7"/>
        <v>MENOR</v>
      </c>
      <c r="AD11" s="66">
        <v>60</v>
      </c>
      <c r="AE11" s="64"/>
      <c r="AF11" s="65" t="str">
        <f t="shared" si="8"/>
        <v>MENOR</v>
      </c>
      <c r="AG11" s="66">
        <v>60</v>
      </c>
      <c r="AH11" s="64"/>
      <c r="AI11" s="65" t="str">
        <f t="shared" si="9"/>
        <v>MENOR</v>
      </c>
      <c r="AJ11" s="66">
        <v>60</v>
      </c>
      <c r="AK11" s="64"/>
      <c r="AL11" s="65" t="str">
        <f t="shared" si="10"/>
        <v>MENOR</v>
      </c>
      <c r="AM11" s="66">
        <v>60</v>
      </c>
      <c r="AN11" s="64"/>
      <c r="AO11" s="65" t="str">
        <f t="shared" si="11"/>
        <v>MENOR</v>
      </c>
      <c r="AP11" s="67">
        <f t="shared" si="12"/>
        <v>733.51</v>
      </c>
      <c r="AQ11" s="64">
        <f t="shared" si="12"/>
        <v>66.73</v>
      </c>
      <c r="AR11" s="64">
        <f t="shared" si="13"/>
        <v>61.125833333333333</v>
      </c>
      <c r="AS11" s="65">
        <f t="shared" si="14"/>
        <v>5.560833333333334</v>
      </c>
    </row>
    <row r="12" spans="1:45" ht="18.75" thickBot="1" x14ac:dyDescent="0.3">
      <c r="B12" s="92"/>
      <c r="C12" s="93"/>
      <c r="D12" s="41"/>
      <c r="E12" s="76" t="s">
        <v>37</v>
      </c>
      <c r="F12" s="33"/>
      <c r="G12" s="8"/>
      <c r="H12" s="21" t="str">
        <f t="shared" si="0"/>
        <v>IGUAL</v>
      </c>
      <c r="I12" s="20">
        <v>54</v>
      </c>
      <c r="J12" s="7"/>
      <c r="K12" s="21" t="str">
        <f t="shared" si="1"/>
        <v>MENOR</v>
      </c>
      <c r="L12" s="38"/>
      <c r="M12" s="7"/>
      <c r="N12" s="21" t="str">
        <f t="shared" si="2"/>
        <v>IGUAL</v>
      </c>
      <c r="O12" s="38"/>
      <c r="P12" s="8"/>
      <c r="Q12" s="21" t="str">
        <f t="shared" si="3"/>
        <v>IGUAL</v>
      </c>
      <c r="R12" s="38">
        <v>374</v>
      </c>
      <c r="S12" s="8">
        <v>374</v>
      </c>
      <c r="T12" s="21" t="str">
        <f t="shared" si="4"/>
        <v>IGUAL</v>
      </c>
      <c r="U12" s="38">
        <v>374</v>
      </c>
      <c r="V12" s="82">
        <v>374</v>
      </c>
      <c r="W12" s="83" t="str">
        <f t="shared" si="5"/>
        <v>IGUAL</v>
      </c>
      <c r="X12" s="82">
        <v>374</v>
      </c>
      <c r="Y12" s="82"/>
      <c r="Z12" s="83" t="str">
        <f t="shared" si="6"/>
        <v>MENOR</v>
      </c>
      <c r="AA12" s="82">
        <v>374</v>
      </c>
      <c r="AB12" s="82"/>
      <c r="AC12" s="83" t="str">
        <f t="shared" si="7"/>
        <v>MENOR</v>
      </c>
      <c r="AD12" s="82">
        <v>374</v>
      </c>
      <c r="AE12" s="82"/>
      <c r="AF12" s="83" t="str">
        <f t="shared" si="8"/>
        <v>MENOR</v>
      </c>
      <c r="AG12" s="82">
        <v>374</v>
      </c>
      <c r="AH12" s="82"/>
      <c r="AI12" s="83" t="str">
        <f t="shared" si="9"/>
        <v>MENOR</v>
      </c>
      <c r="AJ12" s="82">
        <v>374</v>
      </c>
      <c r="AK12" s="82"/>
      <c r="AL12" s="83" t="str">
        <f t="shared" si="10"/>
        <v>MENOR</v>
      </c>
      <c r="AM12" s="82">
        <v>374</v>
      </c>
      <c r="AN12" s="8"/>
      <c r="AO12" s="21" t="str">
        <f t="shared" si="11"/>
        <v>MENOR</v>
      </c>
      <c r="AP12" s="47">
        <f t="shared" si="12"/>
        <v>3046</v>
      </c>
      <c r="AQ12" s="7">
        <f t="shared" si="12"/>
        <v>748</v>
      </c>
      <c r="AR12" s="7">
        <f t="shared" si="13"/>
        <v>253.83333333333334</v>
      </c>
      <c r="AS12" s="21">
        <f t="shared" si="14"/>
        <v>62.333333333333336</v>
      </c>
    </row>
    <row r="13" spans="1:45" ht="18.75" hidden="1" thickBot="1" x14ac:dyDescent="0.3">
      <c r="B13" s="92"/>
      <c r="C13" s="93"/>
      <c r="D13" s="41"/>
      <c r="E13" s="77"/>
      <c r="F13" s="63"/>
      <c r="G13" s="64"/>
      <c r="H13" s="65" t="str">
        <f t="shared" si="0"/>
        <v>IGUAL</v>
      </c>
      <c r="I13" s="66">
        <v>100</v>
      </c>
      <c r="J13" s="64">
        <v>100</v>
      </c>
      <c r="K13" s="65" t="str">
        <f t="shared" si="1"/>
        <v>IGUAL</v>
      </c>
      <c r="L13" s="66"/>
      <c r="M13" s="64"/>
      <c r="N13" s="65" t="str">
        <f t="shared" si="2"/>
        <v>IGUAL</v>
      </c>
      <c r="O13" s="66"/>
      <c r="P13" s="64"/>
      <c r="Q13" s="65" t="str">
        <f t="shared" si="3"/>
        <v>IGUAL</v>
      </c>
      <c r="R13" s="66"/>
      <c r="S13" s="64"/>
      <c r="T13" s="65" t="str">
        <f t="shared" si="4"/>
        <v>IGUAL</v>
      </c>
      <c r="U13" s="66"/>
      <c r="V13" s="64"/>
      <c r="W13" s="65" t="str">
        <f t="shared" si="5"/>
        <v>IGUAL</v>
      </c>
      <c r="X13" s="66"/>
      <c r="Y13" s="64"/>
      <c r="Z13" s="65" t="str">
        <f t="shared" si="6"/>
        <v>IGUAL</v>
      </c>
      <c r="AA13" s="66"/>
      <c r="AB13" s="64"/>
      <c r="AC13" s="65" t="str">
        <f t="shared" si="7"/>
        <v>IGUAL</v>
      </c>
      <c r="AD13" s="66"/>
      <c r="AE13" s="64"/>
      <c r="AF13" s="65" t="str">
        <f t="shared" si="8"/>
        <v>IGUAL</v>
      </c>
      <c r="AG13" s="66"/>
      <c r="AH13" s="64"/>
      <c r="AI13" s="65" t="str">
        <f t="shared" si="9"/>
        <v>IGUAL</v>
      </c>
      <c r="AJ13" s="66"/>
      <c r="AK13" s="64"/>
      <c r="AL13" s="65" t="str">
        <f t="shared" si="10"/>
        <v>IGUAL</v>
      </c>
      <c r="AM13" s="66"/>
      <c r="AN13" s="64"/>
      <c r="AO13" s="65" t="str">
        <f t="shared" si="11"/>
        <v>IGUAL</v>
      </c>
      <c r="AP13" s="67">
        <f t="shared" si="12"/>
        <v>100</v>
      </c>
      <c r="AQ13" s="64">
        <f t="shared" si="12"/>
        <v>100</v>
      </c>
      <c r="AR13" s="64">
        <f t="shared" si="13"/>
        <v>8.3333333333333339</v>
      </c>
      <c r="AS13" s="65">
        <f t="shared" si="14"/>
        <v>8.3333333333333339</v>
      </c>
    </row>
    <row r="14" spans="1:45" ht="18.75" hidden="1" thickBot="1" x14ac:dyDescent="0.3">
      <c r="B14" s="92"/>
      <c r="C14" s="93"/>
      <c r="D14" s="41"/>
      <c r="E14" s="76"/>
      <c r="F14" s="12">
        <v>300</v>
      </c>
      <c r="G14" s="7">
        <v>300</v>
      </c>
      <c r="H14" s="21" t="str">
        <f t="shared" si="0"/>
        <v>IGUAL</v>
      </c>
      <c r="I14" s="20">
        <v>300</v>
      </c>
      <c r="J14" s="7">
        <v>300</v>
      </c>
      <c r="K14" s="21" t="str">
        <f t="shared" si="1"/>
        <v>IGUAL</v>
      </c>
      <c r="L14" s="20">
        <v>300</v>
      </c>
      <c r="M14" s="7">
        <v>300</v>
      </c>
      <c r="N14" s="21" t="str">
        <f t="shared" si="2"/>
        <v>IGUAL</v>
      </c>
      <c r="O14" s="20"/>
      <c r="P14" s="7"/>
      <c r="Q14" s="21" t="str">
        <f t="shared" si="3"/>
        <v>IGUAL</v>
      </c>
      <c r="R14" s="20"/>
      <c r="S14" s="7"/>
      <c r="T14" s="21" t="str">
        <f t="shared" si="4"/>
        <v>IGUAL</v>
      </c>
      <c r="U14" s="20"/>
      <c r="V14" s="7"/>
      <c r="W14" s="21" t="str">
        <f t="shared" si="5"/>
        <v>IGUAL</v>
      </c>
      <c r="X14" s="20"/>
      <c r="Y14" s="7"/>
      <c r="Z14" s="21" t="str">
        <f t="shared" si="6"/>
        <v>IGUAL</v>
      </c>
      <c r="AA14" s="20"/>
      <c r="AB14" s="7"/>
      <c r="AC14" s="21" t="str">
        <f t="shared" si="7"/>
        <v>IGUAL</v>
      </c>
      <c r="AD14" s="20"/>
      <c r="AE14" s="7"/>
      <c r="AF14" s="21" t="str">
        <f t="shared" si="8"/>
        <v>IGUAL</v>
      </c>
      <c r="AG14" s="20"/>
      <c r="AH14" s="7"/>
      <c r="AI14" s="21" t="str">
        <f t="shared" si="9"/>
        <v>IGUAL</v>
      </c>
      <c r="AJ14" s="20"/>
      <c r="AK14" s="7"/>
      <c r="AL14" s="21" t="str">
        <f t="shared" si="10"/>
        <v>IGUAL</v>
      </c>
      <c r="AM14" s="20"/>
      <c r="AN14" s="7"/>
      <c r="AO14" s="21" t="str">
        <f t="shared" si="11"/>
        <v>IGUAL</v>
      </c>
      <c r="AP14" s="47">
        <f t="shared" si="12"/>
        <v>900</v>
      </c>
      <c r="AQ14" s="7">
        <f t="shared" si="12"/>
        <v>900</v>
      </c>
      <c r="AR14" s="7">
        <f t="shared" si="13"/>
        <v>75</v>
      </c>
      <c r="AS14" s="21">
        <f t="shared" si="14"/>
        <v>75</v>
      </c>
    </row>
    <row r="15" spans="1:45" ht="18.75" hidden="1" thickBot="1" x14ac:dyDescent="0.3">
      <c r="B15" s="4"/>
      <c r="C15" s="25"/>
      <c r="D15" s="41"/>
      <c r="E15" s="77"/>
      <c r="F15" s="63"/>
      <c r="G15" s="64"/>
      <c r="H15" s="65" t="str">
        <f t="shared" si="0"/>
        <v>IGUAL</v>
      </c>
      <c r="I15" s="66">
        <v>108</v>
      </c>
      <c r="J15" s="64">
        <v>108</v>
      </c>
      <c r="K15" s="65" t="str">
        <f t="shared" si="1"/>
        <v>IGUAL</v>
      </c>
      <c r="L15" s="66">
        <v>108</v>
      </c>
      <c r="M15" s="64">
        <v>108</v>
      </c>
      <c r="N15" s="65" t="str">
        <f t="shared" si="2"/>
        <v>IGUAL</v>
      </c>
      <c r="O15" s="66">
        <v>108</v>
      </c>
      <c r="P15" s="64"/>
      <c r="Q15" s="65" t="str">
        <f t="shared" si="3"/>
        <v>MENOR</v>
      </c>
      <c r="R15" s="66"/>
      <c r="S15" s="64"/>
      <c r="T15" s="65" t="str">
        <f t="shared" si="4"/>
        <v>IGUAL</v>
      </c>
      <c r="U15" s="66"/>
      <c r="V15" s="64"/>
      <c r="W15" s="65" t="str">
        <f t="shared" si="5"/>
        <v>IGUAL</v>
      </c>
      <c r="X15" s="66"/>
      <c r="Y15" s="64"/>
      <c r="Z15" s="65" t="str">
        <f t="shared" si="6"/>
        <v>IGUAL</v>
      </c>
      <c r="AA15" s="66"/>
      <c r="AB15" s="64"/>
      <c r="AC15" s="65" t="str">
        <f t="shared" si="7"/>
        <v>IGUAL</v>
      </c>
      <c r="AD15" s="66"/>
      <c r="AE15" s="64"/>
      <c r="AF15" s="65" t="str">
        <f t="shared" si="8"/>
        <v>IGUAL</v>
      </c>
      <c r="AG15" s="66"/>
      <c r="AH15" s="64"/>
      <c r="AI15" s="65" t="str">
        <f t="shared" si="9"/>
        <v>IGUAL</v>
      </c>
      <c r="AJ15" s="66"/>
      <c r="AK15" s="64"/>
      <c r="AL15" s="65" t="str">
        <f t="shared" si="10"/>
        <v>IGUAL</v>
      </c>
      <c r="AM15" s="66"/>
      <c r="AN15" s="64"/>
      <c r="AO15" s="65" t="str">
        <f t="shared" si="11"/>
        <v>IGUAL</v>
      </c>
      <c r="AP15" s="67">
        <f t="shared" si="12"/>
        <v>324</v>
      </c>
      <c r="AQ15" s="64">
        <f t="shared" si="12"/>
        <v>216</v>
      </c>
      <c r="AR15" s="64">
        <f t="shared" si="13"/>
        <v>27</v>
      </c>
      <c r="AS15" s="65">
        <f t="shared" si="14"/>
        <v>18</v>
      </c>
    </row>
    <row r="16" spans="1:45" ht="18.75" thickBot="1" x14ac:dyDescent="0.3">
      <c r="B16" s="4"/>
      <c r="C16" s="25"/>
      <c r="D16" s="41"/>
      <c r="E16" s="76" t="s">
        <v>65</v>
      </c>
      <c r="F16" s="12"/>
      <c r="G16" s="7"/>
      <c r="H16" s="21" t="str">
        <f t="shared" si="0"/>
        <v>IGUAL</v>
      </c>
      <c r="I16" s="20"/>
      <c r="J16" s="7"/>
      <c r="K16" s="21" t="str">
        <f t="shared" si="1"/>
        <v>IGUAL</v>
      </c>
      <c r="L16" s="20">
        <v>242.51</v>
      </c>
      <c r="M16" s="7"/>
      <c r="N16" s="21" t="str">
        <f t="shared" si="2"/>
        <v>MENOR</v>
      </c>
      <c r="O16" s="20">
        <v>424.51</v>
      </c>
      <c r="P16" s="7"/>
      <c r="Q16" s="21" t="str">
        <f t="shared" si="3"/>
        <v>MENOR</v>
      </c>
      <c r="R16" s="20">
        <v>243</v>
      </c>
      <c r="S16" s="7">
        <v>243</v>
      </c>
      <c r="T16" s="21" t="str">
        <f t="shared" si="4"/>
        <v>IGUAL</v>
      </c>
      <c r="U16" s="20">
        <v>243</v>
      </c>
      <c r="V16" s="7">
        <v>243</v>
      </c>
      <c r="W16" s="21" t="str">
        <f t="shared" si="5"/>
        <v>IGUAL</v>
      </c>
      <c r="X16" s="20">
        <v>243</v>
      </c>
      <c r="Y16" s="7"/>
      <c r="Z16" s="21" t="str">
        <f t="shared" si="6"/>
        <v>MENOR</v>
      </c>
      <c r="AA16" s="20">
        <v>243</v>
      </c>
      <c r="AB16" s="7"/>
      <c r="AC16" s="21" t="str">
        <f t="shared" si="7"/>
        <v>MENOR</v>
      </c>
      <c r="AD16" s="20">
        <v>243</v>
      </c>
      <c r="AE16" s="7"/>
      <c r="AF16" s="21" t="str">
        <f t="shared" si="8"/>
        <v>MENOR</v>
      </c>
      <c r="AG16" s="20">
        <v>424.51</v>
      </c>
      <c r="AH16" s="7"/>
      <c r="AI16" s="21" t="str">
        <f t="shared" si="9"/>
        <v>MENOR</v>
      </c>
      <c r="AJ16" s="20">
        <v>424.51</v>
      </c>
      <c r="AK16" s="7"/>
      <c r="AL16" s="21" t="str">
        <f t="shared" si="10"/>
        <v>MENOR</v>
      </c>
      <c r="AM16" s="20">
        <v>424.51</v>
      </c>
      <c r="AN16" s="7"/>
      <c r="AO16" s="21" t="str">
        <f t="shared" si="11"/>
        <v>MENOR</v>
      </c>
      <c r="AP16" s="47">
        <f t="shared" si="12"/>
        <v>3155.55</v>
      </c>
      <c r="AQ16" s="7">
        <f t="shared" si="12"/>
        <v>486</v>
      </c>
      <c r="AR16" s="7">
        <f t="shared" si="13"/>
        <v>262.96250000000003</v>
      </c>
      <c r="AS16" s="21">
        <f t="shared" si="14"/>
        <v>40.5</v>
      </c>
    </row>
    <row r="17" spans="2:45" ht="18.75" thickBot="1" x14ac:dyDescent="0.3">
      <c r="B17" s="4"/>
      <c r="C17" s="25"/>
      <c r="D17" s="41"/>
      <c r="E17" s="77" t="s">
        <v>63</v>
      </c>
      <c r="F17" s="63"/>
      <c r="G17" s="64"/>
      <c r="H17" s="65" t="str">
        <f t="shared" si="0"/>
        <v>IGUAL</v>
      </c>
      <c r="I17" s="66">
        <v>99.4</v>
      </c>
      <c r="J17" s="64">
        <v>99.4</v>
      </c>
      <c r="K17" s="65" t="str">
        <f t="shared" si="1"/>
        <v>IGUAL</v>
      </c>
      <c r="L17" s="66"/>
      <c r="M17" s="64"/>
      <c r="N17" s="65" t="str">
        <f t="shared" si="2"/>
        <v>IGUAL</v>
      </c>
      <c r="O17" s="66">
        <v>600</v>
      </c>
      <c r="P17" s="64"/>
      <c r="Q17" s="65" t="str">
        <f t="shared" si="3"/>
        <v>MENOR</v>
      </c>
      <c r="R17" s="66">
        <v>600</v>
      </c>
      <c r="S17" s="64">
        <v>600</v>
      </c>
      <c r="T17" s="65" t="str">
        <f t="shared" si="4"/>
        <v>IGUAL</v>
      </c>
      <c r="U17" s="66">
        <v>150</v>
      </c>
      <c r="V17" s="64"/>
      <c r="W17" s="65" t="str">
        <f t="shared" si="5"/>
        <v>MENOR</v>
      </c>
      <c r="X17" s="66">
        <v>150</v>
      </c>
      <c r="Y17" s="64"/>
      <c r="Z17" s="65" t="str">
        <f t="shared" si="6"/>
        <v>MENOR</v>
      </c>
      <c r="AA17" s="66"/>
      <c r="AB17" s="64"/>
      <c r="AC17" s="65" t="str">
        <f t="shared" si="7"/>
        <v>IGUAL</v>
      </c>
      <c r="AD17" s="66"/>
      <c r="AE17" s="64"/>
      <c r="AF17" s="65" t="str">
        <f t="shared" si="8"/>
        <v>IGUAL</v>
      </c>
      <c r="AG17" s="66"/>
      <c r="AH17" s="64"/>
      <c r="AI17" s="65" t="str">
        <f t="shared" si="9"/>
        <v>IGUAL</v>
      </c>
      <c r="AJ17" s="66"/>
      <c r="AK17" s="64"/>
      <c r="AL17" s="65" t="str">
        <f t="shared" si="10"/>
        <v>IGUAL</v>
      </c>
      <c r="AM17" s="66"/>
      <c r="AN17" s="64"/>
      <c r="AO17" s="65" t="str">
        <f t="shared" si="11"/>
        <v>IGUAL</v>
      </c>
      <c r="AP17" s="67">
        <f t="shared" si="12"/>
        <v>1599.4</v>
      </c>
      <c r="AQ17" s="64">
        <f t="shared" si="12"/>
        <v>699.4</v>
      </c>
      <c r="AR17" s="64">
        <f t="shared" si="13"/>
        <v>133.28333333333333</v>
      </c>
      <c r="AS17" s="65">
        <f t="shared" si="14"/>
        <v>58.283333333333331</v>
      </c>
    </row>
    <row r="18" spans="2:45" ht="18.75" hidden="1" thickBot="1" x14ac:dyDescent="0.3">
      <c r="B18" s="92"/>
      <c r="C18" s="93"/>
      <c r="D18" s="41"/>
      <c r="E18" s="37" t="s">
        <v>60</v>
      </c>
      <c r="F18" s="13"/>
      <c r="G18" s="10"/>
      <c r="H18" s="23" t="str">
        <f t="shared" si="0"/>
        <v>IGUAL</v>
      </c>
      <c r="I18" s="22">
        <f>Comp!I5/2</f>
        <v>1085.83</v>
      </c>
      <c r="J18" s="22">
        <f>Comp!J5/2</f>
        <v>960.83</v>
      </c>
      <c r="K18" s="23" t="str">
        <f t="shared" si="1"/>
        <v>MENOR</v>
      </c>
      <c r="L18" s="22">
        <f>Comp!L5/2</f>
        <v>1029</v>
      </c>
      <c r="M18" s="22">
        <f>Comp!M5/2</f>
        <v>904</v>
      </c>
      <c r="N18" s="23" t="str">
        <f t="shared" si="2"/>
        <v>MENOR</v>
      </c>
      <c r="O18" s="22">
        <f>Comp!O5/2</f>
        <v>1669.5</v>
      </c>
      <c r="P18" s="22">
        <f>Comp!P5/2</f>
        <v>0</v>
      </c>
      <c r="Q18" s="23" t="str">
        <f t="shared" si="3"/>
        <v>MENOR</v>
      </c>
      <c r="R18" s="22"/>
      <c r="S18" s="22"/>
      <c r="T18" s="23" t="str">
        <f t="shared" si="4"/>
        <v>IGUAL</v>
      </c>
      <c r="U18" s="22"/>
      <c r="V18" s="22"/>
      <c r="W18" s="23" t="str">
        <f t="shared" si="5"/>
        <v>IGUAL</v>
      </c>
      <c r="X18" s="22"/>
      <c r="Y18" s="22"/>
      <c r="Z18" s="23" t="str">
        <f t="shared" si="6"/>
        <v>IGUAL</v>
      </c>
      <c r="AA18" s="22"/>
      <c r="AB18" s="22"/>
      <c r="AC18" s="23" t="str">
        <f t="shared" si="7"/>
        <v>IGUAL</v>
      </c>
      <c r="AD18" s="22"/>
      <c r="AE18" s="22"/>
      <c r="AF18" s="23" t="str">
        <f t="shared" si="8"/>
        <v>IGUAL</v>
      </c>
      <c r="AG18" s="22"/>
      <c r="AH18" s="22"/>
      <c r="AI18" s="23" t="str">
        <f t="shared" si="9"/>
        <v>IGUAL</v>
      </c>
      <c r="AJ18" s="22"/>
      <c r="AK18" s="22"/>
      <c r="AL18" s="23" t="str">
        <f t="shared" si="10"/>
        <v>IGUAL</v>
      </c>
      <c r="AM18" s="22"/>
      <c r="AN18" s="22"/>
      <c r="AO18" s="23" t="str">
        <f t="shared" si="11"/>
        <v>IGUAL</v>
      </c>
      <c r="AP18" s="48">
        <f t="shared" si="12"/>
        <v>3784.33</v>
      </c>
      <c r="AQ18" s="10">
        <f t="shared" si="12"/>
        <v>1864.83</v>
      </c>
      <c r="AR18" s="10">
        <f t="shared" si="13"/>
        <v>315.36083333333335</v>
      </c>
      <c r="AS18" s="23">
        <f t="shared" si="14"/>
        <v>155.4025</v>
      </c>
    </row>
    <row r="19" spans="2:45" ht="18.75" thickBot="1" x14ac:dyDescent="0.3">
      <c r="B19" s="78"/>
      <c r="C19" s="5"/>
      <c r="D19" s="41"/>
      <c r="E19" s="79"/>
      <c r="F19" s="46"/>
      <c r="G19" s="14"/>
      <c r="H19" s="14"/>
      <c r="I19" s="46"/>
      <c r="J19" s="14"/>
      <c r="K19" s="14"/>
      <c r="L19" s="46"/>
      <c r="M19" s="14"/>
      <c r="N19" s="14"/>
      <c r="O19" s="46"/>
      <c r="P19" s="14"/>
      <c r="Q19" s="14"/>
      <c r="R19" s="46"/>
      <c r="S19" s="14"/>
      <c r="T19" s="14"/>
      <c r="U19" s="46"/>
      <c r="V19" s="14"/>
      <c r="W19" s="14"/>
      <c r="X19" s="46"/>
      <c r="Y19" s="14"/>
      <c r="Z19" s="14"/>
      <c r="AA19" s="46"/>
      <c r="AB19" s="14"/>
      <c r="AC19" s="14"/>
      <c r="AD19" s="46"/>
      <c r="AE19" s="14"/>
      <c r="AF19" s="14"/>
      <c r="AG19" s="46"/>
      <c r="AH19" s="14"/>
      <c r="AI19" s="14"/>
      <c r="AJ19" s="46"/>
      <c r="AK19" s="14"/>
      <c r="AL19" s="14"/>
      <c r="AM19" s="46"/>
      <c r="AN19" s="14"/>
      <c r="AO19" s="14"/>
      <c r="AP19" s="14"/>
      <c r="AQ19" s="14"/>
      <c r="AR19" s="14"/>
      <c r="AS19" s="14"/>
    </row>
    <row r="20" spans="2:45" ht="51.75" hidden="1" customHeight="1" thickBot="1" x14ac:dyDescent="0.3">
      <c r="B20" s="80"/>
      <c r="C20" s="81"/>
      <c r="D20" s="81"/>
      <c r="E20" s="81"/>
      <c r="F20" s="85" t="s">
        <v>8</v>
      </c>
      <c r="G20" s="85"/>
      <c r="H20" s="81"/>
      <c r="I20" s="85" t="s">
        <v>9</v>
      </c>
      <c r="J20" s="85"/>
      <c r="K20" s="81"/>
      <c r="L20" s="85" t="s">
        <v>10</v>
      </c>
      <c r="M20" s="85"/>
      <c r="N20" s="81"/>
      <c r="O20" s="85" t="s">
        <v>11</v>
      </c>
      <c r="P20" s="85"/>
      <c r="Q20" s="81"/>
      <c r="R20" s="85" t="s">
        <v>12</v>
      </c>
      <c r="S20" s="85"/>
      <c r="T20" s="81"/>
      <c r="U20" s="85" t="s">
        <v>13</v>
      </c>
      <c r="V20" s="85"/>
      <c r="W20" s="81"/>
      <c r="X20" s="85" t="s">
        <v>14</v>
      </c>
      <c r="Y20" s="85"/>
      <c r="Z20" s="81"/>
      <c r="AA20" s="85" t="s">
        <v>15</v>
      </c>
      <c r="AB20" s="85"/>
      <c r="AC20" s="81"/>
      <c r="AD20" s="85" t="s">
        <v>16</v>
      </c>
      <c r="AE20" s="85"/>
      <c r="AF20" s="81"/>
      <c r="AG20" s="85" t="s">
        <v>17</v>
      </c>
      <c r="AH20" s="85"/>
      <c r="AI20" s="81"/>
      <c r="AJ20" s="85" t="s">
        <v>18</v>
      </c>
      <c r="AK20" s="85"/>
      <c r="AL20" s="81"/>
      <c r="AM20" s="85" t="s">
        <v>19</v>
      </c>
      <c r="AN20" s="85"/>
      <c r="AO20" s="81"/>
      <c r="AP20" s="81"/>
      <c r="AQ20" s="81"/>
      <c r="AR20" s="81"/>
      <c r="AS20" s="81"/>
    </row>
    <row r="21" spans="2:45" ht="30" thickBot="1" x14ac:dyDescent="0.3">
      <c r="B21" s="98" t="s">
        <v>22</v>
      </c>
      <c r="C21" s="99"/>
      <c r="D21" s="40"/>
      <c r="E21" s="27" t="s">
        <v>21</v>
      </c>
      <c r="F21" s="16" t="s">
        <v>32</v>
      </c>
      <c r="G21" s="17" t="s">
        <v>31</v>
      </c>
      <c r="H21" s="15"/>
      <c r="I21" s="16" t="s">
        <v>32</v>
      </c>
      <c r="J21" s="17" t="s">
        <v>31</v>
      </c>
      <c r="K21" s="15"/>
      <c r="L21" s="16" t="s">
        <v>32</v>
      </c>
      <c r="M21" s="17" t="s">
        <v>31</v>
      </c>
      <c r="N21" s="15"/>
      <c r="O21" s="16" t="s">
        <v>32</v>
      </c>
      <c r="P21" s="17" t="s">
        <v>31</v>
      </c>
      <c r="Q21" s="15"/>
      <c r="R21" s="16" t="s">
        <v>32</v>
      </c>
      <c r="S21" s="17" t="s">
        <v>31</v>
      </c>
      <c r="T21" s="15"/>
      <c r="U21" s="16" t="s">
        <v>32</v>
      </c>
      <c r="V21" s="17" t="s">
        <v>31</v>
      </c>
      <c r="W21" s="15"/>
      <c r="X21" s="16" t="s">
        <v>32</v>
      </c>
      <c r="Y21" s="17" t="s">
        <v>31</v>
      </c>
      <c r="Z21" s="15"/>
      <c r="AA21" s="16" t="s">
        <v>32</v>
      </c>
      <c r="AB21" s="17" t="s">
        <v>31</v>
      </c>
      <c r="AC21" s="15"/>
      <c r="AD21" s="16" t="s">
        <v>32</v>
      </c>
      <c r="AE21" s="17" t="s">
        <v>31</v>
      </c>
      <c r="AF21" s="15"/>
      <c r="AG21" s="16" t="s">
        <v>32</v>
      </c>
      <c r="AH21" s="17" t="s">
        <v>31</v>
      </c>
      <c r="AI21" s="15"/>
      <c r="AJ21" s="16" t="s">
        <v>32</v>
      </c>
      <c r="AK21" s="17" t="s">
        <v>31</v>
      </c>
      <c r="AL21" s="15"/>
      <c r="AM21" s="16" t="s">
        <v>32</v>
      </c>
      <c r="AN21" s="17" t="s">
        <v>31</v>
      </c>
      <c r="AO21" s="15"/>
      <c r="AP21" s="49" t="s">
        <v>27</v>
      </c>
      <c r="AQ21" s="50" t="s">
        <v>28</v>
      </c>
      <c r="AR21" s="50" t="s">
        <v>30</v>
      </c>
      <c r="AS21" s="51" t="s">
        <v>29</v>
      </c>
    </row>
    <row r="22" spans="2:45" ht="18.75" thickBot="1" x14ac:dyDescent="0.3">
      <c r="B22" s="92"/>
      <c r="C22" s="93"/>
      <c r="D22" s="41"/>
      <c r="E22" s="28" t="s">
        <v>1</v>
      </c>
      <c r="F22" s="18">
        <f>SUM(F23:F26)</f>
        <v>4520</v>
      </c>
      <c r="G22" s="19">
        <f>SUM(G23:G26)</f>
        <v>4520</v>
      </c>
      <c r="H22" s="14"/>
      <c r="I22" s="18">
        <f>SUM(I23:I26)</f>
        <v>5917.33</v>
      </c>
      <c r="J22" s="19">
        <f>SUM(J23:J26)</f>
        <v>4680</v>
      </c>
      <c r="K22" s="14"/>
      <c r="L22" s="18">
        <f>SUM(L23:L26)</f>
        <v>5027.0599999999995</v>
      </c>
      <c r="M22" s="19">
        <f>SUM(M23:M26)</f>
        <v>0</v>
      </c>
      <c r="N22" s="14"/>
      <c r="O22" s="18">
        <f>SUM(O23:O26)</f>
        <v>5250</v>
      </c>
      <c r="P22" s="19">
        <f>SUM(P23:P26)</f>
        <v>0</v>
      </c>
      <c r="Q22" s="14"/>
      <c r="R22" s="18">
        <f>SUM(R23:R26)</f>
        <v>4832</v>
      </c>
      <c r="S22" s="19">
        <f>SUM(S23:S26)</f>
        <v>4832</v>
      </c>
      <c r="T22" s="14"/>
      <c r="U22" s="18">
        <f>SUM(U23:U26)</f>
        <v>4350</v>
      </c>
      <c r="V22" s="19">
        <f>SUM(V23:V26)</f>
        <v>4350</v>
      </c>
      <c r="W22" s="14"/>
      <c r="X22" s="18">
        <f>SUM(X23:X26)</f>
        <v>4350</v>
      </c>
      <c r="Y22" s="19">
        <f>SUM(Y23:Y26)</f>
        <v>0</v>
      </c>
      <c r="Z22" s="14"/>
      <c r="AA22" s="18">
        <f>SUM(AA23:AA26)</f>
        <v>4350</v>
      </c>
      <c r="AB22" s="19">
        <f>SUM(AB23:AB26)</f>
        <v>0</v>
      </c>
      <c r="AC22" s="14"/>
      <c r="AD22" s="18">
        <f>SUM(AD23:AD26)</f>
        <v>4350</v>
      </c>
      <c r="AE22" s="19">
        <f>SUM(AE23:AE26)</f>
        <v>0</v>
      </c>
      <c r="AF22" s="14"/>
      <c r="AG22" s="18">
        <f>SUM(AG23:AG26)</f>
        <v>4350</v>
      </c>
      <c r="AH22" s="19">
        <f>SUM(AH23:AH26)</f>
        <v>0</v>
      </c>
      <c r="AI22" s="14"/>
      <c r="AJ22" s="18">
        <f>SUM(AJ23:AJ26)</f>
        <v>4350</v>
      </c>
      <c r="AK22" s="19">
        <f>SUM(AK23:AK26)</f>
        <v>0</v>
      </c>
      <c r="AL22" s="14"/>
      <c r="AM22" s="18">
        <f>SUM(AM23:AM26)</f>
        <v>4350</v>
      </c>
      <c r="AN22" s="19">
        <f>SUM(AN23:AN26)</f>
        <v>0</v>
      </c>
      <c r="AO22" s="14"/>
      <c r="AP22" s="26">
        <f>SUM(F22+I22+L22+O22+R22+U22+X22+X22+X22+AA22+AD22+AG22+AJ22+AM22)</f>
        <v>64696.39</v>
      </c>
      <c r="AQ22" s="45">
        <f>SUM(G22+J22+M22+P22+S22+V22+Y22+AB22+AE22+AH22+AK22+AN22)</f>
        <v>18382</v>
      </c>
      <c r="AR22" s="45">
        <f>SUM(AP22/12)</f>
        <v>5391.3658333333333</v>
      </c>
      <c r="AS22" s="3">
        <f>SUM(AQ22/12)</f>
        <v>1531.8333333333333</v>
      </c>
    </row>
    <row r="23" spans="2:45" ht="18.75" thickBot="1" x14ac:dyDescent="0.3">
      <c r="B23" s="92"/>
      <c r="C23" s="93"/>
      <c r="D23" s="41"/>
      <c r="E23" s="29" t="s">
        <v>20</v>
      </c>
      <c r="F23" s="20">
        <v>4520</v>
      </c>
      <c r="G23" s="21">
        <v>4520</v>
      </c>
      <c r="H23" s="14"/>
      <c r="I23" s="20">
        <v>4350</v>
      </c>
      <c r="J23" s="21">
        <v>4350</v>
      </c>
      <c r="K23" s="14"/>
      <c r="L23" s="20">
        <v>4350</v>
      </c>
      <c r="M23" s="21"/>
      <c r="N23" s="14"/>
      <c r="O23" s="20">
        <v>4350</v>
      </c>
      <c r="P23" s="21"/>
      <c r="Q23" s="14"/>
      <c r="R23" s="20">
        <v>4350</v>
      </c>
      <c r="S23" s="21">
        <v>4350</v>
      </c>
      <c r="T23" s="14"/>
      <c r="U23" s="20">
        <v>4350</v>
      </c>
      <c r="V23" s="21">
        <v>4350</v>
      </c>
      <c r="W23" s="14"/>
      <c r="X23" s="20">
        <v>4350</v>
      </c>
      <c r="Y23" s="21"/>
      <c r="Z23" s="14"/>
      <c r="AA23" s="20">
        <v>4350</v>
      </c>
      <c r="AB23" s="21"/>
      <c r="AC23" s="14"/>
      <c r="AD23" s="20">
        <v>4350</v>
      </c>
      <c r="AE23" s="21"/>
      <c r="AF23" s="14"/>
      <c r="AG23" s="20">
        <v>4350</v>
      </c>
      <c r="AH23" s="21"/>
      <c r="AI23" s="14"/>
      <c r="AJ23" s="20">
        <v>4350</v>
      </c>
      <c r="AK23" s="21"/>
      <c r="AL23" s="14"/>
      <c r="AM23" s="20">
        <v>4350</v>
      </c>
      <c r="AN23" s="21"/>
      <c r="AO23" s="14"/>
      <c r="AP23" s="47">
        <f>SUM(F23+I23+L23+O23+R23+U23+X23+X23+X23+AA23+AD23+AG23+AJ23+AM23)</f>
        <v>61070</v>
      </c>
      <c r="AQ23" s="7">
        <f>SUM(G23+J23+M23+P23+S23+V23+Y23+AB23+AE23+AH23+AK23+AN23)</f>
        <v>17570</v>
      </c>
      <c r="AR23" s="7">
        <f>SUM(AP23/12)</f>
        <v>5089.166666666667</v>
      </c>
      <c r="AS23" s="21">
        <f>SUM(AP23/12)</f>
        <v>5089.166666666667</v>
      </c>
    </row>
    <row r="24" spans="2:45" ht="18.75" thickBot="1" x14ac:dyDescent="0.3">
      <c r="B24" s="92"/>
      <c r="C24" s="93"/>
      <c r="D24" s="41"/>
      <c r="E24" s="68" t="s">
        <v>36</v>
      </c>
      <c r="F24" s="66"/>
      <c r="G24" s="65"/>
      <c r="H24" s="69"/>
      <c r="I24" s="66">
        <v>330</v>
      </c>
      <c r="J24" s="65">
        <v>330</v>
      </c>
      <c r="K24" s="69"/>
      <c r="L24" s="66"/>
      <c r="M24" s="65"/>
      <c r="N24" s="69"/>
      <c r="O24" s="66">
        <v>600</v>
      </c>
      <c r="P24" s="65"/>
      <c r="Q24" s="69"/>
      <c r="R24" s="66">
        <v>482</v>
      </c>
      <c r="S24" s="65">
        <v>482</v>
      </c>
      <c r="T24" s="69"/>
      <c r="U24" s="66"/>
      <c r="V24" s="65"/>
      <c r="W24" s="69"/>
      <c r="X24" s="66"/>
      <c r="Y24" s="65"/>
      <c r="Z24" s="69"/>
      <c r="AA24" s="66"/>
      <c r="AB24" s="65"/>
      <c r="AC24" s="69"/>
      <c r="AD24" s="66"/>
      <c r="AE24" s="65"/>
      <c r="AF24" s="69"/>
      <c r="AG24" s="66"/>
      <c r="AH24" s="65"/>
      <c r="AI24" s="69"/>
      <c r="AJ24" s="66"/>
      <c r="AK24" s="65"/>
      <c r="AL24" s="69"/>
      <c r="AM24" s="66"/>
      <c r="AN24" s="65"/>
      <c r="AO24" s="69"/>
      <c r="AP24" s="67">
        <f>SUM(F24+I24+L24+O24+R24+U24+X24+X24+X24+AA24+AD24+AG24+AJ24+AM24)</f>
        <v>1412</v>
      </c>
      <c r="AQ24" s="64">
        <f>SUM(G24+J24+M24+P24+S24+V24+Y24+AB24+AE24+AH24+AK24+AN24)</f>
        <v>812</v>
      </c>
      <c r="AR24" s="64">
        <f t="shared" ref="AR24:AR26" si="15">SUM(AP24/12)</f>
        <v>117.66666666666667</v>
      </c>
      <c r="AS24" s="65">
        <f>SUM(AP24/12)</f>
        <v>117.66666666666667</v>
      </c>
    </row>
    <row r="25" spans="2:45" ht="18.75" thickBot="1" x14ac:dyDescent="0.3">
      <c r="B25" s="92"/>
      <c r="C25" s="93"/>
      <c r="D25" s="41"/>
      <c r="E25" s="29" t="s">
        <v>66</v>
      </c>
      <c r="F25" s="20"/>
      <c r="G25" s="21"/>
      <c r="H25" s="14"/>
      <c r="I25" s="20">
        <v>1237.33</v>
      </c>
      <c r="J25" s="21"/>
      <c r="K25" s="14"/>
      <c r="L25" s="20"/>
      <c r="M25" s="21"/>
      <c r="N25" s="14"/>
      <c r="O25" s="20">
        <v>300</v>
      </c>
      <c r="P25" s="21"/>
      <c r="Q25" s="14"/>
      <c r="R25" s="20"/>
      <c r="S25" s="21"/>
      <c r="T25" s="14"/>
      <c r="U25" s="20"/>
      <c r="V25" s="21"/>
      <c r="W25" s="14"/>
      <c r="X25" s="20"/>
      <c r="Y25" s="21"/>
      <c r="Z25" s="14"/>
      <c r="AA25" s="20"/>
      <c r="AB25" s="21"/>
      <c r="AC25" s="14"/>
      <c r="AD25" s="20"/>
      <c r="AE25" s="21"/>
      <c r="AF25" s="14"/>
      <c r="AG25" s="20"/>
      <c r="AH25" s="21"/>
      <c r="AI25" s="14"/>
      <c r="AJ25" s="20"/>
      <c r="AK25" s="21"/>
      <c r="AL25" s="14"/>
      <c r="AM25" s="20"/>
      <c r="AN25" s="21"/>
      <c r="AO25" s="14"/>
      <c r="AP25" s="47">
        <f>SUM(F25+I25+L25+O25+R25+U25+X25+X25+X25+AA25+AD25+AG25+AJ25+AM25)</f>
        <v>1537.33</v>
      </c>
      <c r="AQ25" s="7">
        <f>SUM(G25+J25+M25+P25+S25+V25+Y25+AB25+AE25+AH25+AK25+AN25)</f>
        <v>0</v>
      </c>
      <c r="AR25" s="7">
        <f t="shared" si="15"/>
        <v>128.11083333333332</v>
      </c>
      <c r="AS25" s="21">
        <f>SUM(AP25/12)</f>
        <v>128.11083333333332</v>
      </c>
    </row>
    <row r="26" spans="2:45" ht="18.75" thickBot="1" x14ac:dyDescent="0.3">
      <c r="B26" s="96"/>
      <c r="C26" s="97"/>
      <c r="D26" s="41"/>
      <c r="E26" s="70"/>
      <c r="F26" s="71"/>
      <c r="G26" s="72"/>
      <c r="H26" s="73"/>
      <c r="I26" s="71"/>
      <c r="J26" s="72"/>
      <c r="K26" s="73"/>
      <c r="L26" s="71">
        <v>677.06</v>
      </c>
      <c r="M26" s="72"/>
      <c r="N26" s="73"/>
      <c r="O26" s="71"/>
      <c r="P26" s="72"/>
      <c r="Q26" s="73"/>
      <c r="R26" s="71"/>
      <c r="S26" s="72"/>
      <c r="T26" s="73"/>
      <c r="U26" s="71"/>
      <c r="V26" s="72"/>
      <c r="W26" s="73"/>
      <c r="X26" s="71"/>
      <c r="Y26" s="72"/>
      <c r="Z26" s="73"/>
      <c r="AA26" s="71"/>
      <c r="AB26" s="72"/>
      <c r="AC26" s="73"/>
      <c r="AD26" s="71"/>
      <c r="AE26" s="72"/>
      <c r="AF26" s="73"/>
      <c r="AG26" s="71"/>
      <c r="AH26" s="72"/>
      <c r="AI26" s="73"/>
      <c r="AJ26" s="71"/>
      <c r="AK26" s="72"/>
      <c r="AL26" s="73"/>
      <c r="AM26" s="71"/>
      <c r="AN26" s="72"/>
      <c r="AO26" s="73"/>
      <c r="AP26" s="74">
        <f>SUM(F26+I26+L26+O26+R26+U26+X26+X26+X26+AA26+AD26+AG26+AJ26+AM26)</f>
        <v>677.06</v>
      </c>
      <c r="AQ26" s="75">
        <f>SUM(G26+J26+M26+P26+S26+V26+Y26+AB26+AE26+AH26+AK26+AN26)</f>
        <v>0</v>
      </c>
      <c r="AR26" s="75">
        <f t="shared" si="15"/>
        <v>56.42166666666666</v>
      </c>
      <c r="AS26" s="72">
        <f>SUM(AP26/12)</f>
        <v>56.42166666666666</v>
      </c>
    </row>
    <row r="27" spans="2:45" ht="15.75" thickBot="1" x14ac:dyDescent="0.3">
      <c r="B27" s="24"/>
      <c r="H27" s="32"/>
      <c r="K27" s="32"/>
      <c r="N27" s="32"/>
      <c r="Q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</row>
    <row r="28" spans="2:45" ht="36.75" customHeight="1" thickBot="1" x14ac:dyDescent="0.3">
      <c r="B28" s="98" t="s">
        <v>22</v>
      </c>
      <c r="C28" s="99"/>
      <c r="D28" s="40"/>
      <c r="E28" s="34" t="s">
        <v>23</v>
      </c>
      <c r="F28" s="16" t="s">
        <v>32</v>
      </c>
      <c r="G28" s="17" t="s">
        <v>31</v>
      </c>
      <c r="H28" s="43"/>
      <c r="I28" s="16" t="s">
        <v>32</v>
      </c>
      <c r="J28" s="17" t="s">
        <v>31</v>
      </c>
      <c r="K28" s="89"/>
      <c r="L28" s="16" t="s">
        <v>32</v>
      </c>
      <c r="M28" s="17" t="s">
        <v>31</v>
      </c>
      <c r="N28" s="89"/>
      <c r="O28" s="16" t="s">
        <v>32</v>
      </c>
      <c r="P28" s="17" t="s">
        <v>31</v>
      </c>
      <c r="Q28" s="89"/>
      <c r="R28" s="16" t="s">
        <v>32</v>
      </c>
      <c r="S28" s="17" t="s">
        <v>31</v>
      </c>
      <c r="T28" s="89"/>
      <c r="U28" s="16" t="s">
        <v>32</v>
      </c>
      <c r="V28" s="17" t="s">
        <v>31</v>
      </c>
      <c r="W28" s="39"/>
      <c r="X28" s="16" t="s">
        <v>32</v>
      </c>
      <c r="Y28" s="17" t="s">
        <v>31</v>
      </c>
      <c r="Z28" s="39"/>
      <c r="AA28" s="16" t="s">
        <v>32</v>
      </c>
      <c r="AB28" s="17" t="s">
        <v>31</v>
      </c>
      <c r="AC28" s="39"/>
      <c r="AD28" s="16" t="s">
        <v>32</v>
      </c>
      <c r="AE28" s="17" t="s">
        <v>31</v>
      </c>
      <c r="AF28" s="39"/>
      <c r="AG28" s="16" t="s">
        <v>32</v>
      </c>
      <c r="AH28" s="17" t="s">
        <v>31</v>
      </c>
      <c r="AI28" s="39"/>
      <c r="AJ28" s="16" t="s">
        <v>32</v>
      </c>
      <c r="AK28" s="17" t="s">
        <v>31</v>
      </c>
      <c r="AL28" s="39"/>
      <c r="AM28" s="16" t="s">
        <v>32</v>
      </c>
      <c r="AN28" s="17" t="s">
        <v>31</v>
      </c>
      <c r="AO28" s="39"/>
      <c r="AP28" s="55" t="s">
        <v>27</v>
      </c>
      <c r="AQ28" s="56" t="s">
        <v>28</v>
      </c>
      <c r="AR28" s="56" t="s">
        <v>30</v>
      </c>
      <c r="AS28" s="57" t="s">
        <v>29</v>
      </c>
    </row>
    <row r="29" spans="2:45" s="6" customFormat="1" ht="20.25" thickBot="1" x14ac:dyDescent="0.3">
      <c r="B29" s="100"/>
      <c r="C29" s="101"/>
      <c r="D29" s="42"/>
      <c r="E29" s="58" t="s">
        <v>1</v>
      </c>
      <c r="F29" s="59">
        <f>SUM(F22-F5)</f>
        <v>719</v>
      </c>
      <c r="G29" s="60">
        <f>SUM(G22-G5)</f>
        <v>850</v>
      </c>
      <c r="H29" s="44"/>
      <c r="I29" s="59">
        <f>SUM(I22-I5)</f>
        <v>144.77000000000044</v>
      </c>
      <c r="J29" s="60">
        <f>SUM(J22-J5)</f>
        <v>-842.55999999999949</v>
      </c>
      <c r="K29" s="90"/>
      <c r="L29" s="59">
        <f>SUM(L22-L5)</f>
        <v>-200</v>
      </c>
      <c r="M29" s="60">
        <f>SUM(M22-M5)</f>
        <v>-4665.5499999999993</v>
      </c>
      <c r="N29" s="90"/>
      <c r="O29" s="59">
        <f>SUM(O22-O5)</f>
        <v>-2224.9000000000005</v>
      </c>
      <c r="P29" s="60">
        <f>SUM(P22-P5)</f>
        <v>0</v>
      </c>
      <c r="Q29" s="90"/>
      <c r="R29" s="59">
        <f>SUM(R22-R5)</f>
        <v>1165.9699999999998</v>
      </c>
      <c r="S29" s="60">
        <f>SUM(S22-S5)</f>
        <v>-746.44999999999982</v>
      </c>
      <c r="T29" s="90"/>
      <c r="U29" s="59">
        <f>SUM(U22-U5)</f>
        <v>331.69000000000005</v>
      </c>
      <c r="V29" s="60">
        <f>SUM(V22-V5)</f>
        <v>612.69000000000005</v>
      </c>
      <c r="W29" s="31"/>
      <c r="X29" s="59">
        <f>SUM(X22-X5)</f>
        <v>-115.42000000000007</v>
      </c>
      <c r="Y29" s="60">
        <f>SUM(Y22-Y5)</f>
        <v>0</v>
      </c>
      <c r="Z29" s="31"/>
      <c r="AA29" s="59">
        <f>SUM(AA22-AA5)</f>
        <v>2317.96</v>
      </c>
      <c r="AB29" s="60">
        <f>SUM(AB22-AB5)</f>
        <v>0</v>
      </c>
      <c r="AC29" s="31"/>
      <c r="AD29" s="59">
        <f>SUM(AD22-AD5)</f>
        <v>2317.96</v>
      </c>
      <c r="AE29" s="60">
        <f>SUM(AE22-AE5)</f>
        <v>0</v>
      </c>
      <c r="AF29" s="31"/>
      <c r="AG29" s="59">
        <f>SUM(AG22-AG5)</f>
        <v>2136.4499999999998</v>
      </c>
      <c r="AH29" s="60">
        <f>SUM(AH22-AH5)</f>
        <v>0</v>
      </c>
      <c r="AI29" s="31"/>
      <c r="AJ29" s="59">
        <f>SUM(AJ22-AJ5)</f>
        <v>2426.4499999999998</v>
      </c>
      <c r="AK29" s="60">
        <f>SUM(AK22-AK5)</f>
        <v>0</v>
      </c>
      <c r="AL29" s="31"/>
      <c r="AM29" s="59">
        <f>SUM(AM22-AM5)</f>
        <v>2426.4499999999998</v>
      </c>
      <c r="AN29" s="60">
        <f>SUM(AN22-AN5)</f>
        <v>0</v>
      </c>
      <c r="AO29" s="31"/>
      <c r="AP29" s="59">
        <f>SUM(F29+I29+L29+O29+R29+U29+X29+X29+X29+AA29+AD29+AG29+AJ29+AM29)</f>
        <v>11215.54</v>
      </c>
      <c r="AQ29" s="61">
        <f>SUM(G29+J29+M29+P29+S29+V29+Y29+AB29+AE29+AH29+AK29+AN29)</f>
        <v>-4791.869999999999</v>
      </c>
      <c r="AR29" s="61">
        <f>SUM(AP29/12)</f>
        <v>934.62833333333344</v>
      </c>
      <c r="AS29" s="60">
        <f>SUM(AQ29/12)</f>
        <v>-399.32249999999993</v>
      </c>
    </row>
  </sheetData>
  <mergeCells count="51">
    <mergeCell ref="R3:T3"/>
    <mergeCell ref="F2:J2"/>
    <mergeCell ref="F3:H3"/>
    <mergeCell ref="I3:K3"/>
    <mergeCell ref="L3:N3"/>
    <mergeCell ref="O3:Q3"/>
    <mergeCell ref="O20:P20"/>
    <mergeCell ref="R20:S20"/>
    <mergeCell ref="B25:C25"/>
    <mergeCell ref="B26:C26"/>
    <mergeCell ref="B28:C28"/>
    <mergeCell ref="K28:K29"/>
    <mergeCell ref="N28:N29"/>
    <mergeCell ref="Q28:Q29"/>
    <mergeCell ref="B21:C21"/>
    <mergeCell ref="B22:C22"/>
    <mergeCell ref="B23:C23"/>
    <mergeCell ref="B24:C24"/>
    <mergeCell ref="B29:C29"/>
    <mergeCell ref="D1:E2"/>
    <mergeCell ref="F20:G20"/>
    <mergeCell ref="I20:J20"/>
    <mergeCell ref="L20:M20"/>
    <mergeCell ref="B18:C18"/>
    <mergeCell ref="B9:C9"/>
    <mergeCell ref="B10:C10"/>
    <mergeCell ref="B11:C11"/>
    <mergeCell ref="B12:C12"/>
    <mergeCell ref="B13:C13"/>
    <mergeCell ref="B14:C14"/>
    <mergeCell ref="B4:C4"/>
    <mergeCell ref="B5:C5"/>
    <mergeCell ref="B6:C6"/>
    <mergeCell ref="B7:C7"/>
    <mergeCell ref="B8:C8"/>
    <mergeCell ref="AG20:AH20"/>
    <mergeCell ref="AJ20:AK20"/>
    <mergeCell ref="AM20:AN20"/>
    <mergeCell ref="AP3:AS3"/>
    <mergeCell ref="T28:T29"/>
    <mergeCell ref="U20:V20"/>
    <mergeCell ref="X20:Y20"/>
    <mergeCell ref="AA20:AB20"/>
    <mergeCell ref="AD20:AE20"/>
    <mergeCell ref="AM3:AO3"/>
    <mergeCell ref="AG3:AI3"/>
    <mergeCell ref="AJ3:AL3"/>
    <mergeCell ref="U3:W3"/>
    <mergeCell ref="X3:Z3"/>
    <mergeCell ref="AA3:AC3"/>
    <mergeCell ref="AD3:AF3"/>
  </mergeCells>
  <phoneticPr fontId="14" type="noConversion"/>
  <pageMargins left="0.511811024" right="0.511811024" top="0.78740157499999996" bottom="0.78740157499999996" header="0.31496062000000002" footer="0.31496062000000002"/>
  <ignoredErrors>
    <ignoredError sqref="H5 K5 N5 Q5 T5 W5 Z5 AC5 AF5 AI5 AL5" formula="1"/>
  </ignoredErrors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3" operator="containsText" id="{EBCC3E61-3735-4A1A-B471-5C0E0474EF90}">
            <xm:f>NOT(ISERROR(SEARCH($A$6,H5)))</xm:f>
            <xm:f>$A$6</xm:f>
            <x14:dxf>
              <font>
                <color rgb="FF00B0F0"/>
              </font>
              <fill>
                <patternFill>
                  <bgColor rgb="FF00B0F0"/>
                </patternFill>
              </fill>
            </x14:dxf>
          </x14:cfRule>
          <x14:cfRule type="containsText" priority="32" operator="containsText" id="{6241D1C4-941E-4E5E-AAC9-3BC452CBE09B}">
            <xm:f>NOT(ISERROR(SEARCH($A$7,H5)))</xm:f>
            <xm:f>$A$7</xm:f>
            <x14:dxf>
              <font>
                <color rgb="FFF33B3B"/>
              </font>
              <fill>
                <patternFill>
                  <bgColor rgb="FFF33B3B"/>
                </patternFill>
              </fill>
            </x14:dxf>
          </x14:cfRule>
          <x14:cfRule type="containsText" priority="31" operator="containsText" id="{18715694-87C1-459B-A0D6-5713212B1EE8}">
            <xm:f>NOT(ISERROR(SEARCH($A$5,H5)))</xm:f>
            <xm:f>$A$5</xm:f>
            <x14:dxf>
              <font>
                <color theme="9"/>
              </font>
              <fill>
                <patternFill>
                  <bgColor theme="9"/>
                </patternFill>
              </fill>
            </x14:dxf>
          </x14:cfRule>
          <xm:sqref>H5:H19 W5:W19 Z5:Z19 AC5:AC19 AF5:AF19 AI5:AI19 AL5:AL19 AO5:AO19</xm:sqref>
        </x14:conditionalFormatting>
        <x14:conditionalFormatting xmlns:xm="http://schemas.microsoft.com/office/excel/2006/main">
          <x14:cfRule type="containsText" priority="16" operator="containsText" id="{61B4DA4E-368F-4A11-81F5-75FAB07AC70C}">
            <xm:f>NOT(ISERROR(SEARCH($A$7,H22)))</xm:f>
            <xm:f>$A$7</xm:f>
            <x14:dxf>
              <font>
                <color theme="9"/>
              </font>
              <fill>
                <patternFill>
                  <bgColor theme="9"/>
                </patternFill>
              </fill>
            </x14:dxf>
          </x14:cfRule>
          <x14:cfRule type="containsText" priority="17" operator="containsText" id="{61EF1B2D-18D8-465C-8227-229646619A30}">
            <xm:f>NOT(ISERROR(SEARCH($A$5,H22)))</xm:f>
            <xm:f>$A$5</xm:f>
            <x14:dxf>
              <font>
                <color rgb="FFF33B3B"/>
              </font>
              <fill>
                <patternFill>
                  <bgColor rgb="FFF33B3B"/>
                </patternFill>
              </fill>
            </x14:dxf>
          </x14:cfRule>
          <x14:cfRule type="containsText" priority="18" operator="containsText" id="{9EF03B04-B87E-4226-9CB8-2497F6A4665A}">
            <xm:f>NOT(ISERROR(SEARCH($A$6,H22)))</xm:f>
            <xm:f>$A$6</xm:f>
            <x14:dxf>
              <font>
                <color rgb="FF00B0F0"/>
              </font>
              <fill>
                <patternFill>
                  <bgColor rgb="FF00B0F0"/>
                </patternFill>
              </fill>
            </x14:dxf>
          </x14:cfRule>
          <xm:sqref>H22:H26 W22:W26 Z22:Z26 AC22:AC26 AF22:AF26 AI22:AI26 AL22:AL26 AO22:AP26</xm:sqref>
        </x14:conditionalFormatting>
        <x14:conditionalFormatting xmlns:xm="http://schemas.microsoft.com/office/excel/2006/main">
          <x14:cfRule type="containsText" priority="28" operator="containsText" id="{974C0A59-27D7-46B0-8FA0-15427ABB510C}">
            <xm:f>NOT(ISERROR(SEARCH($A$5,K5)))</xm:f>
            <xm:f>$A$5</xm:f>
            <x14:dxf>
              <font>
                <color theme="9"/>
              </font>
              <fill>
                <patternFill>
                  <bgColor theme="9"/>
                </patternFill>
              </fill>
            </x14:dxf>
          </x14:cfRule>
          <x14:cfRule type="containsText" priority="29" operator="containsText" id="{EFD2D812-5566-4647-A97F-78E6DA778D90}">
            <xm:f>NOT(ISERROR(SEARCH($A$7,K5)))</xm:f>
            <xm:f>$A$7</xm:f>
            <x14:dxf>
              <font>
                <color rgb="FFF33B3B"/>
              </font>
              <fill>
                <patternFill>
                  <bgColor rgb="FFF33B3B"/>
                </patternFill>
              </fill>
            </x14:dxf>
          </x14:cfRule>
          <x14:cfRule type="containsText" priority="30" operator="containsText" id="{B3D63586-A72C-4501-B1D2-D5CBBF593487}">
            <xm:f>NOT(ISERROR(SEARCH($A$6,K5)))</xm:f>
            <xm:f>$A$6</xm:f>
            <x14:dxf>
              <font>
                <color rgb="FF00B0F0"/>
              </font>
              <fill>
                <patternFill>
                  <bgColor rgb="FF00B0F0"/>
                </patternFill>
              </fill>
            </x14:dxf>
          </x14:cfRule>
          <xm:sqref>K5:K19</xm:sqref>
        </x14:conditionalFormatting>
        <x14:conditionalFormatting xmlns:xm="http://schemas.microsoft.com/office/excel/2006/main">
          <x14:cfRule type="containsText" priority="13" operator="containsText" id="{FC264D15-4E18-4B61-B21D-86AB57A7748C}">
            <xm:f>NOT(ISERROR(SEARCH($A$7,K22)))</xm:f>
            <xm:f>$A$7</xm:f>
            <x14:dxf>
              <font>
                <color theme="9"/>
              </font>
              <fill>
                <patternFill>
                  <bgColor theme="9"/>
                </patternFill>
              </fill>
            </x14:dxf>
          </x14:cfRule>
          <x14:cfRule type="containsText" priority="15" operator="containsText" id="{AEB643CF-F8EC-47F0-899D-3329EFD07581}">
            <xm:f>NOT(ISERROR(SEARCH($A$6,K22)))</xm:f>
            <xm:f>$A$6</xm:f>
            <x14:dxf>
              <font>
                <color rgb="FF00B0F0"/>
              </font>
              <fill>
                <patternFill>
                  <bgColor rgb="FF00B0F0"/>
                </patternFill>
              </fill>
            </x14:dxf>
          </x14:cfRule>
          <x14:cfRule type="containsText" priority="14" operator="containsText" id="{FD8BC884-3298-489E-92BE-6A796CE969AA}">
            <xm:f>NOT(ISERROR(SEARCH($A$5,K22)))</xm:f>
            <xm:f>$A$5</xm:f>
            <x14:dxf>
              <font>
                <color rgb="FFF33B3B"/>
              </font>
              <fill>
                <patternFill>
                  <bgColor rgb="FFF33B3B"/>
                </patternFill>
              </fill>
            </x14:dxf>
          </x14:cfRule>
          <xm:sqref>K22:K26</xm:sqref>
        </x14:conditionalFormatting>
        <x14:conditionalFormatting xmlns:xm="http://schemas.microsoft.com/office/excel/2006/main">
          <x14:cfRule type="containsText" priority="25" operator="containsText" id="{59093A1A-86F8-4FBB-9714-61CADE6A8B56}">
            <xm:f>NOT(ISERROR(SEARCH($A$5,N5)))</xm:f>
            <xm:f>$A$5</xm:f>
            <x14:dxf>
              <font>
                <color theme="9"/>
              </font>
              <fill>
                <patternFill>
                  <bgColor theme="9"/>
                </patternFill>
              </fill>
            </x14:dxf>
          </x14:cfRule>
          <x14:cfRule type="containsText" priority="26" operator="containsText" id="{4B4DC326-C4CB-4915-9B5C-8C71EFA3375D}">
            <xm:f>NOT(ISERROR(SEARCH($A$7,N5)))</xm:f>
            <xm:f>$A$7</xm:f>
            <x14:dxf>
              <font>
                <color rgb="FFF33B3B"/>
              </font>
              <fill>
                <patternFill>
                  <bgColor rgb="FFF33B3B"/>
                </patternFill>
              </fill>
            </x14:dxf>
          </x14:cfRule>
          <x14:cfRule type="containsText" priority="27" operator="containsText" id="{F369D7D0-CF34-4AF9-8998-EC1C716CED18}">
            <xm:f>NOT(ISERROR(SEARCH($A$6,N5)))</xm:f>
            <xm:f>$A$6</xm:f>
            <x14:dxf>
              <font>
                <color rgb="FF00B0F0"/>
              </font>
              <fill>
                <patternFill>
                  <bgColor rgb="FF00B0F0"/>
                </patternFill>
              </fill>
            </x14:dxf>
          </x14:cfRule>
          <xm:sqref>N5:N19</xm:sqref>
        </x14:conditionalFormatting>
        <x14:conditionalFormatting xmlns:xm="http://schemas.microsoft.com/office/excel/2006/main">
          <x14:cfRule type="containsText" priority="10" operator="containsText" id="{289BB35B-35F2-4A86-81F4-57F0D35042C4}">
            <xm:f>NOT(ISERROR(SEARCH($A$7,N22)))</xm:f>
            <xm:f>$A$7</xm:f>
            <x14:dxf>
              <font>
                <color theme="9"/>
              </font>
              <fill>
                <patternFill>
                  <bgColor theme="9"/>
                </patternFill>
              </fill>
            </x14:dxf>
          </x14:cfRule>
          <x14:cfRule type="containsText" priority="11" operator="containsText" id="{C139A39C-3A0E-43C5-82D5-815506EC6EF5}">
            <xm:f>NOT(ISERROR(SEARCH($A$5,N22)))</xm:f>
            <xm:f>$A$5</xm:f>
            <x14:dxf>
              <font>
                <color rgb="FFF33B3B"/>
              </font>
              <fill>
                <patternFill>
                  <bgColor rgb="FFF33B3B"/>
                </patternFill>
              </fill>
            </x14:dxf>
          </x14:cfRule>
          <x14:cfRule type="containsText" priority="12" operator="containsText" id="{D883504E-0A3D-45F6-9E5B-BDE07E3D0654}">
            <xm:f>NOT(ISERROR(SEARCH($A$6,N22)))</xm:f>
            <xm:f>$A$6</xm:f>
            <x14:dxf>
              <font>
                <color rgb="FF00B0F0"/>
              </font>
              <fill>
                <patternFill>
                  <bgColor rgb="FF00B0F0"/>
                </patternFill>
              </fill>
            </x14:dxf>
          </x14:cfRule>
          <xm:sqref>N22:N26</xm:sqref>
        </x14:conditionalFormatting>
        <x14:conditionalFormatting xmlns:xm="http://schemas.microsoft.com/office/excel/2006/main">
          <x14:cfRule type="containsText" priority="22" operator="containsText" id="{72EFDE39-EAF7-49DD-A4BB-C63923930F1B}">
            <xm:f>NOT(ISERROR(SEARCH($A$5,Q5)))</xm:f>
            <xm:f>$A$5</xm:f>
            <x14:dxf>
              <font>
                <color theme="9"/>
              </font>
              <fill>
                <patternFill>
                  <bgColor theme="9"/>
                </patternFill>
              </fill>
            </x14:dxf>
          </x14:cfRule>
          <x14:cfRule type="containsText" priority="23" operator="containsText" id="{041A0F22-F3E5-4EDB-A661-CDE706B0EE48}">
            <xm:f>NOT(ISERROR(SEARCH($A$7,Q5)))</xm:f>
            <xm:f>$A$7</xm:f>
            <x14:dxf>
              <font>
                <color rgb="FFF33B3B"/>
              </font>
              <fill>
                <patternFill>
                  <bgColor rgb="FFF33B3B"/>
                </patternFill>
              </fill>
            </x14:dxf>
          </x14:cfRule>
          <x14:cfRule type="containsText" priority="24" operator="containsText" id="{5F575B7F-30DD-4F5F-A935-E3E5F27C1697}">
            <xm:f>NOT(ISERROR(SEARCH($A$6,Q5)))</xm:f>
            <xm:f>$A$6</xm:f>
            <x14:dxf>
              <font>
                <color rgb="FF00B0F0"/>
              </font>
              <fill>
                <patternFill>
                  <bgColor rgb="FF00B0F0"/>
                </patternFill>
              </fill>
            </x14:dxf>
          </x14:cfRule>
          <xm:sqref>Q5:Q19</xm:sqref>
        </x14:conditionalFormatting>
        <x14:conditionalFormatting xmlns:xm="http://schemas.microsoft.com/office/excel/2006/main">
          <x14:cfRule type="containsText" priority="7" operator="containsText" id="{2B93FF75-0EF5-450B-851E-C70889282973}">
            <xm:f>NOT(ISERROR(SEARCH($A$7,Q22)))</xm:f>
            <xm:f>$A$7</xm:f>
            <x14:dxf>
              <font>
                <color theme="9"/>
              </font>
              <fill>
                <patternFill>
                  <bgColor theme="9"/>
                </patternFill>
              </fill>
            </x14:dxf>
          </x14:cfRule>
          <x14:cfRule type="containsText" priority="8" operator="containsText" id="{13405150-9168-48D8-80C8-0A84BDF83302}">
            <xm:f>NOT(ISERROR(SEARCH($A$5,Q22)))</xm:f>
            <xm:f>$A$5</xm:f>
            <x14:dxf>
              <font>
                <color rgb="FFF33B3B"/>
              </font>
              <fill>
                <patternFill>
                  <bgColor rgb="FFF33B3B"/>
                </patternFill>
              </fill>
            </x14:dxf>
          </x14:cfRule>
          <x14:cfRule type="containsText" priority="9" operator="containsText" id="{1AA41DF8-3E28-44DE-AF09-5AB34E6AB719}">
            <xm:f>NOT(ISERROR(SEARCH($A$6,Q22)))</xm:f>
            <xm:f>$A$6</xm:f>
            <x14:dxf>
              <font>
                <color rgb="FF00B0F0"/>
              </font>
              <fill>
                <patternFill>
                  <bgColor rgb="FF00B0F0"/>
                </patternFill>
              </fill>
            </x14:dxf>
          </x14:cfRule>
          <xm:sqref>Q22:Q26</xm:sqref>
        </x14:conditionalFormatting>
        <x14:conditionalFormatting xmlns:xm="http://schemas.microsoft.com/office/excel/2006/main">
          <x14:cfRule type="containsText" priority="19" operator="containsText" id="{DCE4F466-C164-49DE-9746-3D031B36BDE4}">
            <xm:f>NOT(ISERROR(SEARCH($A$5,T5)))</xm:f>
            <xm:f>$A$5</xm:f>
            <x14:dxf>
              <font>
                <color theme="9"/>
              </font>
              <fill>
                <patternFill>
                  <bgColor theme="9"/>
                </patternFill>
              </fill>
            </x14:dxf>
          </x14:cfRule>
          <x14:cfRule type="containsText" priority="20" operator="containsText" id="{932EC20F-3548-4B0C-904D-DB872B8C0AD1}">
            <xm:f>NOT(ISERROR(SEARCH($A$7,T5)))</xm:f>
            <xm:f>$A$7</xm:f>
            <x14:dxf>
              <font>
                <color rgb="FFF33B3B"/>
              </font>
              <fill>
                <patternFill>
                  <bgColor rgb="FFF33B3B"/>
                </patternFill>
              </fill>
            </x14:dxf>
          </x14:cfRule>
          <x14:cfRule type="containsText" priority="21" operator="containsText" id="{0D1DA693-A59D-4EB3-9E0F-71A93C6850FB}">
            <xm:f>NOT(ISERROR(SEARCH($A$6,T5)))</xm:f>
            <xm:f>$A$6</xm:f>
            <x14:dxf>
              <font>
                <color rgb="FF00B0F0"/>
              </font>
              <fill>
                <patternFill>
                  <bgColor rgb="FF00B0F0"/>
                </patternFill>
              </fill>
            </x14:dxf>
          </x14:cfRule>
          <xm:sqref>T5:T19</xm:sqref>
        </x14:conditionalFormatting>
        <x14:conditionalFormatting xmlns:xm="http://schemas.microsoft.com/office/excel/2006/main">
          <x14:cfRule type="containsText" priority="4" operator="containsText" id="{1BFDB35E-579D-4C00-8872-F60368958355}">
            <xm:f>NOT(ISERROR(SEARCH($A$7,T22)))</xm:f>
            <xm:f>$A$7</xm:f>
            <x14:dxf>
              <font>
                <color theme="9"/>
              </font>
              <fill>
                <patternFill>
                  <bgColor theme="9"/>
                </patternFill>
              </fill>
            </x14:dxf>
          </x14:cfRule>
          <x14:cfRule type="containsText" priority="5" operator="containsText" id="{CE7F670A-636A-4D4E-9E08-F1EAED8FB700}">
            <xm:f>NOT(ISERROR(SEARCH($A$5,T22)))</xm:f>
            <xm:f>$A$5</xm:f>
            <x14:dxf>
              <font>
                <color rgb="FFF33B3B"/>
              </font>
              <fill>
                <patternFill>
                  <bgColor rgb="FFF33B3B"/>
                </patternFill>
              </fill>
            </x14:dxf>
          </x14:cfRule>
          <x14:cfRule type="containsText" priority="6" operator="containsText" id="{0408D165-8756-4F45-BCA6-A2344E079735}">
            <xm:f>NOT(ISERROR(SEARCH($A$6,T22)))</xm:f>
            <xm:f>$A$6</xm:f>
            <x14:dxf>
              <font>
                <color rgb="FF00B0F0"/>
              </font>
              <fill>
                <patternFill>
                  <bgColor rgb="FF00B0F0"/>
                </patternFill>
              </fill>
            </x14:dxf>
          </x14:cfRule>
          <xm:sqref>T22:T26</xm:sqref>
        </x14:conditionalFormatting>
        <x14:conditionalFormatting xmlns:xm="http://schemas.microsoft.com/office/excel/2006/main">
          <x14:cfRule type="containsText" priority="2" operator="containsText" id="{60EDEEAC-D12A-409E-A746-B36187F9C458}">
            <xm:f>NOT(ISERROR(SEARCH($A$5,AR23)))</xm:f>
            <xm:f>$A$5</xm:f>
            <x14:dxf>
              <font>
                <color rgb="FFF33B3B"/>
              </font>
              <fill>
                <patternFill>
                  <bgColor rgb="FFF33B3B"/>
                </patternFill>
              </fill>
            </x14:dxf>
          </x14:cfRule>
          <x14:cfRule type="containsText" priority="3" operator="containsText" id="{4BDFA9BD-1F4E-43F1-B3FB-8F3B0D311297}">
            <xm:f>NOT(ISERROR(SEARCH($A$6,AR23)))</xm:f>
            <xm:f>$A$6</xm:f>
            <x14:dxf>
              <font>
                <color rgb="FF00B0F0"/>
              </font>
              <fill>
                <patternFill>
                  <bgColor rgb="FF00B0F0"/>
                </patternFill>
              </fill>
            </x14:dxf>
          </x14:cfRule>
          <x14:cfRule type="containsText" priority="1" operator="containsText" id="{F138B447-9A67-4DC4-B22B-74F6E342CC82}">
            <xm:f>NOT(ISERROR(SEARCH($A$7,AR23)))</xm:f>
            <xm:f>$A$7</xm:f>
            <x14:dxf>
              <font>
                <color theme="9"/>
              </font>
              <fill>
                <patternFill>
                  <bgColor theme="9"/>
                </patternFill>
              </fill>
            </x14:dxf>
          </x14:cfRule>
          <xm:sqref>AR23:AR26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AC5EE-22E9-44CD-8160-21FE480FDED1}">
  <sheetPr>
    <tabColor rgb="FFFAA0FC"/>
  </sheetPr>
  <dimension ref="A1:AS28"/>
  <sheetViews>
    <sheetView showGridLines="0" topLeftCell="D3" zoomScale="85" zoomScaleNormal="85" workbookViewId="0">
      <selection activeCell="E15" sqref="E15"/>
    </sheetView>
  </sheetViews>
  <sheetFormatPr defaultRowHeight="15" x14ac:dyDescent="0.25"/>
  <cols>
    <col min="1" max="1" width="0" hidden="1" customWidth="1"/>
    <col min="2" max="2" width="7" hidden="1" customWidth="1"/>
    <col min="3" max="3" width="0" hidden="1" customWidth="1"/>
    <col min="4" max="4" width="20.28515625" customWidth="1"/>
    <col min="5" max="5" width="17.85546875" bestFit="1" customWidth="1"/>
    <col min="6" max="6" width="12.42578125" hidden="1" customWidth="1"/>
    <col min="7" max="7" width="13.7109375" hidden="1" customWidth="1"/>
    <col min="8" max="8" width="8.42578125" hidden="1" customWidth="1"/>
    <col min="9" max="9" width="14.140625" hidden="1" customWidth="1"/>
    <col min="10" max="10" width="18.42578125" hidden="1" customWidth="1"/>
    <col min="11" max="11" width="8.5703125" hidden="1" customWidth="1"/>
    <col min="12" max="13" width="16" hidden="1" customWidth="1"/>
    <col min="14" max="14" width="8.28515625" hidden="1" customWidth="1"/>
    <col min="15" max="16" width="16" hidden="1" customWidth="1"/>
    <col min="17" max="17" width="8.140625" hidden="1" customWidth="1"/>
    <col min="18" max="18" width="13.5703125" hidden="1" customWidth="1"/>
    <col min="19" max="19" width="14.42578125" hidden="1" customWidth="1"/>
    <col min="20" max="20" width="8.42578125" hidden="1" customWidth="1"/>
    <col min="21" max="21" width="13.7109375" bestFit="1" customWidth="1"/>
    <col min="22" max="22" width="13" bestFit="1" customWidth="1"/>
    <col min="23" max="23" width="8.42578125" bestFit="1" customWidth="1"/>
    <col min="24" max="24" width="13.7109375" bestFit="1" customWidth="1"/>
    <col min="25" max="25" width="13" bestFit="1" customWidth="1"/>
    <col min="26" max="26" width="8.42578125" bestFit="1" customWidth="1"/>
    <col min="27" max="27" width="13.7109375" bestFit="1" customWidth="1"/>
    <col min="28" max="28" width="13" bestFit="1" customWidth="1"/>
    <col min="29" max="29" width="8.42578125" bestFit="1" customWidth="1"/>
    <col min="30" max="30" width="15.140625" customWidth="1"/>
    <col min="31" max="31" width="14.28515625" customWidth="1"/>
    <col min="32" max="32" width="8.42578125" bestFit="1" customWidth="1"/>
    <col min="33" max="34" width="15" customWidth="1"/>
    <col min="35" max="35" width="8.42578125" bestFit="1" customWidth="1"/>
    <col min="36" max="36" width="16.28515625" customWidth="1"/>
    <col min="37" max="37" width="16.140625" customWidth="1"/>
    <col min="38" max="38" width="8.42578125" bestFit="1" customWidth="1"/>
    <col min="39" max="39" width="15.28515625" customWidth="1"/>
    <col min="40" max="40" width="15.5703125" customWidth="1"/>
    <col min="41" max="41" width="8.42578125" bestFit="1" customWidth="1"/>
    <col min="42" max="42" width="15.7109375" bestFit="1" customWidth="1"/>
    <col min="43" max="44" width="17" bestFit="1" customWidth="1"/>
    <col min="45" max="45" width="18.7109375" customWidth="1"/>
  </cols>
  <sheetData>
    <row r="1" spans="1:45" x14ac:dyDescent="0.25">
      <c r="D1" s="103" t="s">
        <v>34</v>
      </c>
      <c r="E1" s="103"/>
    </row>
    <row r="2" spans="1:45" ht="50.25" customHeight="1" thickBot="1" x14ac:dyDescent="0.3">
      <c r="D2" s="103"/>
      <c r="E2" s="103"/>
      <c r="F2" s="102" t="s">
        <v>33</v>
      </c>
      <c r="G2" s="102"/>
      <c r="H2" s="102"/>
      <c r="I2" s="102"/>
      <c r="J2" s="102"/>
    </row>
    <row r="3" spans="1:45" ht="25.5" customHeight="1" thickBot="1" x14ac:dyDescent="0.75">
      <c r="B3" s="52"/>
      <c r="C3" s="53"/>
      <c r="D3" s="54"/>
      <c r="E3" s="54"/>
      <c r="F3" s="86" t="s">
        <v>8</v>
      </c>
      <c r="G3" s="87"/>
      <c r="H3" s="88"/>
      <c r="I3" s="86" t="s">
        <v>9</v>
      </c>
      <c r="J3" s="87"/>
      <c r="K3" s="88"/>
      <c r="L3" s="86" t="s">
        <v>10</v>
      </c>
      <c r="M3" s="87"/>
      <c r="N3" s="88"/>
      <c r="O3" s="86" t="s">
        <v>11</v>
      </c>
      <c r="P3" s="87"/>
      <c r="Q3" s="88"/>
      <c r="R3" s="86" t="s">
        <v>12</v>
      </c>
      <c r="S3" s="87"/>
      <c r="T3" s="88"/>
      <c r="U3" s="86" t="s">
        <v>13</v>
      </c>
      <c r="V3" s="87"/>
      <c r="W3" s="88"/>
      <c r="X3" s="86" t="s">
        <v>14</v>
      </c>
      <c r="Y3" s="87"/>
      <c r="Z3" s="88"/>
      <c r="AA3" s="86" t="s">
        <v>15</v>
      </c>
      <c r="AB3" s="87"/>
      <c r="AC3" s="88"/>
      <c r="AD3" s="86" t="s">
        <v>16</v>
      </c>
      <c r="AE3" s="87"/>
      <c r="AF3" s="88"/>
      <c r="AG3" s="86" t="s">
        <v>17</v>
      </c>
      <c r="AH3" s="87"/>
      <c r="AI3" s="88"/>
      <c r="AJ3" s="86" t="s">
        <v>18</v>
      </c>
      <c r="AK3" s="87"/>
      <c r="AL3" s="88"/>
      <c r="AM3" s="86" t="s">
        <v>19</v>
      </c>
      <c r="AN3" s="87"/>
      <c r="AO3" s="88"/>
      <c r="AP3" s="54"/>
      <c r="AQ3" s="54"/>
      <c r="AR3" s="54"/>
      <c r="AS3" s="54"/>
    </row>
    <row r="4" spans="1:45" s="1" customFormat="1" ht="30" thickBot="1" x14ac:dyDescent="0.3">
      <c r="B4" s="94" t="s">
        <v>22</v>
      </c>
      <c r="C4" s="95"/>
      <c r="D4" s="40"/>
      <c r="E4" s="34" t="s">
        <v>0</v>
      </c>
      <c r="F4" s="16" t="s">
        <v>32</v>
      </c>
      <c r="G4" s="9" t="s">
        <v>31</v>
      </c>
      <c r="H4" s="17"/>
      <c r="I4" s="16" t="s">
        <v>32</v>
      </c>
      <c r="J4" s="9" t="s">
        <v>31</v>
      </c>
      <c r="K4" s="17"/>
      <c r="L4" s="16" t="s">
        <v>32</v>
      </c>
      <c r="M4" s="9" t="s">
        <v>31</v>
      </c>
      <c r="N4" s="17"/>
      <c r="O4" s="16" t="s">
        <v>32</v>
      </c>
      <c r="P4" s="9" t="s">
        <v>31</v>
      </c>
      <c r="Q4" s="17"/>
      <c r="R4" s="16" t="s">
        <v>32</v>
      </c>
      <c r="S4" s="9" t="s">
        <v>31</v>
      </c>
      <c r="T4" s="17"/>
      <c r="U4" s="16" t="s">
        <v>32</v>
      </c>
      <c r="V4" s="9" t="s">
        <v>31</v>
      </c>
      <c r="W4" s="17"/>
      <c r="X4" s="16" t="s">
        <v>32</v>
      </c>
      <c r="Y4" s="9" t="s">
        <v>31</v>
      </c>
      <c r="Z4" s="17"/>
      <c r="AA4" s="16" t="s">
        <v>32</v>
      </c>
      <c r="AB4" s="9" t="s">
        <v>31</v>
      </c>
      <c r="AC4" s="17"/>
      <c r="AD4" s="16" t="s">
        <v>32</v>
      </c>
      <c r="AE4" s="9" t="s">
        <v>31</v>
      </c>
      <c r="AF4" s="17"/>
      <c r="AG4" s="16" t="s">
        <v>32</v>
      </c>
      <c r="AH4" s="9" t="s">
        <v>31</v>
      </c>
      <c r="AI4" s="17"/>
      <c r="AJ4" s="16" t="s">
        <v>32</v>
      </c>
      <c r="AK4" s="9" t="s">
        <v>31</v>
      </c>
      <c r="AL4" s="17"/>
      <c r="AM4" s="16" t="s">
        <v>32</v>
      </c>
      <c r="AN4" s="9" t="s">
        <v>31</v>
      </c>
      <c r="AO4" s="17"/>
      <c r="AP4" s="49" t="s">
        <v>27</v>
      </c>
      <c r="AQ4" s="50" t="s">
        <v>28</v>
      </c>
      <c r="AR4" s="50" t="s">
        <v>30</v>
      </c>
      <c r="AS4" s="51" t="s">
        <v>29</v>
      </c>
    </row>
    <row r="5" spans="1:45" ht="18.75" thickBot="1" x14ac:dyDescent="0.3">
      <c r="A5" t="s">
        <v>25</v>
      </c>
      <c r="B5" s="92"/>
      <c r="C5" s="93"/>
      <c r="D5" s="41"/>
      <c r="E5" s="35" t="s">
        <v>1</v>
      </c>
      <c r="F5" s="11">
        <f>SUM(F6:F18)</f>
        <v>0</v>
      </c>
      <c r="G5" s="2">
        <f>SUM(G6:G18)</f>
        <v>0</v>
      </c>
      <c r="H5" s="21" t="str">
        <f t="shared" ref="H5:H18" si="0">IF(G5 &lt; F5, "MENOR", IF(G5 = F5, "IGUAL", "MAIOR"))</f>
        <v>IGUAL</v>
      </c>
      <c r="I5" s="18">
        <f>SUM(I6:I18)</f>
        <v>2368.3000000000002</v>
      </c>
      <c r="J5" s="2">
        <f>SUM(J6:J18)</f>
        <v>2222.1999999999998</v>
      </c>
      <c r="K5" s="21" t="str">
        <f t="shared" ref="K5:K18" si="1">IF(J5 &lt; I5, "MENOR", IF(J5 = I5, "IGUAL", "MAIOR"))</f>
        <v>MENOR</v>
      </c>
      <c r="L5" s="18">
        <f>SUM(L6:L18)</f>
        <v>4066.83</v>
      </c>
      <c r="M5" s="2">
        <f>SUM(M6:M18)</f>
        <v>3941.83</v>
      </c>
      <c r="N5" s="21" t="str">
        <f t="shared" ref="N5:N18" si="2">IF(M5 &lt; L5, "MENOR", IF(M5 = L5, "IGUAL", "MAIOR"))</f>
        <v>MENOR</v>
      </c>
      <c r="O5" s="18">
        <f>SUM(O6:O18)</f>
        <v>3409.38</v>
      </c>
      <c r="P5" s="2">
        <f>SUM(P6:P18)</f>
        <v>262.58</v>
      </c>
      <c r="Q5" s="21" t="str">
        <f t="shared" ref="Q5:Q18" si="3">IF(P5 &lt; O5, "MENOR", IF(P5 = O5, "IGUAL", "MAIOR"))</f>
        <v>MENOR</v>
      </c>
      <c r="R5" s="18">
        <f>SUM(R6:R18)</f>
        <v>1040.6300000000001</v>
      </c>
      <c r="S5" s="2">
        <f>SUM(S6:S18)</f>
        <v>2466.8900000000003</v>
      </c>
      <c r="T5" s="21" t="str">
        <f t="shared" ref="T5:T18" si="4">IF(S5 &lt; R5, "MENOR", IF(S5 = R5, "IGUAL", "MAIOR"))</f>
        <v>MAIOR</v>
      </c>
      <c r="U5" s="18">
        <f>SUM(U6:U18)</f>
        <v>2333.96</v>
      </c>
      <c r="V5" s="2">
        <f>SUM(V6:V18)</f>
        <v>2943.26</v>
      </c>
      <c r="W5" s="21" t="str">
        <f t="shared" ref="W5:W18" si="5">IF(V5 &lt; U5, "MENOR", IF(V5 = U5, "IGUAL", "MAIOR"))</f>
        <v>MAIOR</v>
      </c>
      <c r="X5" s="18">
        <f>SUM(X6:X18)</f>
        <v>3659.15</v>
      </c>
      <c r="Y5" s="2">
        <f>SUM(Y6:Y18)</f>
        <v>0</v>
      </c>
      <c r="Z5" s="21" t="str">
        <f t="shared" ref="Z5:Z18" si="6">IF(Y5 &lt; X5, "MENOR", IF(Y5 = X5, "IGUAL", "MAIOR"))</f>
        <v>MENOR</v>
      </c>
      <c r="AA5" s="18">
        <f>SUM(AA6:AA18)</f>
        <v>1387.47</v>
      </c>
      <c r="AB5" s="2">
        <f>SUM(AB6:AB18)</f>
        <v>0</v>
      </c>
      <c r="AC5" s="21" t="str">
        <f t="shared" ref="AC5:AC18" si="7">IF(AB5 &lt; AA5, "MENOR", IF(AB5 = AA5, "IGUAL", "MAIOR"))</f>
        <v>MENOR</v>
      </c>
      <c r="AD5" s="18">
        <f>SUM(AD6:AD18)</f>
        <v>1306.97</v>
      </c>
      <c r="AE5" s="2">
        <f>SUM(AE6:AE18)</f>
        <v>0</v>
      </c>
      <c r="AF5" s="21" t="str">
        <f t="shared" ref="AF5:AF18" si="8">IF(AE5 &lt; AD5, "MENOR", IF(AE5 = AD5, "IGUAL", "MAIOR"))</f>
        <v>MENOR</v>
      </c>
      <c r="AG5" s="18">
        <f>SUM(AG6:AG18)</f>
        <v>1306.97</v>
      </c>
      <c r="AH5" s="2">
        <f>SUM(AH6:AH18)</f>
        <v>0</v>
      </c>
      <c r="AI5" s="21" t="str">
        <f t="shared" ref="AI5:AI18" si="9">IF(AH5 &lt; AG5, "MENOR", IF(AH5 = AG5, "IGUAL", "MAIOR"))</f>
        <v>MENOR</v>
      </c>
      <c r="AJ5" s="18">
        <f>SUM(AJ6:AJ18)</f>
        <v>1306.97</v>
      </c>
      <c r="AK5" s="2">
        <f>SUM(AK6:AK18)</f>
        <v>0</v>
      </c>
      <c r="AL5" s="21" t="str">
        <f t="shared" ref="AL5:AL18" si="10">IF(AK5 &lt; AJ5, "MENOR", IF(AK5 = AJ5, "IGUAL", "MAIOR"))</f>
        <v>MENOR</v>
      </c>
      <c r="AM5" s="18">
        <f>SUM(AM6:AM18)</f>
        <v>1086.97</v>
      </c>
      <c r="AN5" s="2">
        <f>SUM(AN6:AN18)</f>
        <v>0</v>
      </c>
      <c r="AO5" s="21" t="str">
        <f t="shared" ref="AO5:AO18" si="11">IF(AN5 &lt; AM5, "MENOR", IF(AN5 = AM5, "IGUAL", "MAIOR"))</f>
        <v>MENOR</v>
      </c>
      <c r="AP5" s="18">
        <f>SUM(F5+I5+L5+O5+R5+U5+X5+AA5+AD5+AG5+AJ5+AM5)</f>
        <v>23273.600000000006</v>
      </c>
      <c r="AQ5" s="2">
        <f>SUM(G5+J5+M5+P5+S5+V5+Y5+AB5+AE5+AH5+AK5+AN5)</f>
        <v>11836.76</v>
      </c>
      <c r="AR5" s="2">
        <f>SUM(AP5/12)</f>
        <v>1939.4666666666672</v>
      </c>
      <c r="AS5" s="19">
        <f>SUM(AQ5/12)</f>
        <v>986.39666666666665</v>
      </c>
    </row>
    <row r="6" spans="1:45" ht="18.75" thickBot="1" x14ac:dyDescent="0.3">
      <c r="A6" t="s">
        <v>24</v>
      </c>
      <c r="B6" s="92"/>
      <c r="C6" s="93"/>
      <c r="D6" s="41"/>
      <c r="E6" s="36" t="s">
        <v>38</v>
      </c>
      <c r="F6" s="12"/>
      <c r="G6" s="7"/>
      <c r="H6" s="21" t="str">
        <f t="shared" si="0"/>
        <v>IGUAL</v>
      </c>
      <c r="I6" s="20">
        <v>750</v>
      </c>
      <c r="J6" s="7">
        <v>604.9</v>
      </c>
      <c r="K6" s="21" t="str">
        <f t="shared" si="1"/>
        <v>MENOR</v>
      </c>
      <c r="L6" s="20"/>
      <c r="M6" s="7"/>
      <c r="N6" s="21" t="str">
        <f t="shared" si="2"/>
        <v>IGUAL</v>
      </c>
      <c r="O6" s="20">
        <v>195.19</v>
      </c>
      <c r="P6" s="7"/>
      <c r="Q6" s="21" t="str">
        <f t="shared" si="3"/>
        <v>MENOR</v>
      </c>
      <c r="R6" s="20">
        <v>195.19</v>
      </c>
      <c r="S6" s="7">
        <v>195.19</v>
      </c>
      <c r="T6" s="21" t="str">
        <f t="shared" si="4"/>
        <v>IGUAL</v>
      </c>
      <c r="U6" s="20">
        <v>239.27</v>
      </c>
      <c r="V6" s="7">
        <v>239.27</v>
      </c>
      <c r="W6" s="21" t="str">
        <f t="shared" si="5"/>
        <v>IGUAL</v>
      </c>
      <c r="X6" s="20">
        <v>195.19</v>
      </c>
      <c r="Y6" s="7"/>
      <c r="Z6" s="21" t="str">
        <f t="shared" si="6"/>
        <v>MENOR</v>
      </c>
      <c r="AA6" s="20">
        <v>195.19</v>
      </c>
      <c r="AB6" s="7"/>
      <c r="AC6" s="21" t="str">
        <f t="shared" si="7"/>
        <v>MENOR</v>
      </c>
      <c r="AD6" s="20">
        <v>156.97</v>
      </c>
      <c r="AE6" s="7"/>
      <c r="AF6" s="21" t="str">
        <f t="shared" si="8"/>
        <v>MENOR</v>
      </c>
      <c r="AG6" s="20">
        <v>156.97</v>
      </c>
      <c r="AH6" s="7"/>
      <c r="AI6" s="21" t="str">
        <f t="shared" si="9"/>
        <v>MENOR</v>
      </c>
      <c r="AJ6" s="20">
        <v>156.97</v>
      </c>
      <c r="AK6" s="7"/>
      <c r="AL6" s="21" t="str">
        <f t="shared" si="10"/>
        <v>MENOR</v>
      </c>
      <c r="AM6" s="20">
        <v>156.97</v>
      </c>
      <c r="AN6" s="7"/>
      <c r="AO6" s="21" t="str">
        <f t="shared" si="11"/>
        <v>MENOR</v>
      </c>
      <c r="AP6" s="47">
        <f t="shared" ref="AP6:AQ18" si="12">SUM(F6+I6+L6+O6+R6+U6+X6+AA6+AD6+AG6+AJ6+AM6)</f>
        <v>2397.91</v>
      </c>
      <c r="AQ6" s="7">
        <f t="shared" si="12"/>
        <v>1039.3599999999999</v>
      </c>
      <c r="AR6" s="7">
        <f t="shared" ref="AR6:AR18" si="13">SUM(AP6/12)</f>
        <v>199.82583333333332</v>
      </c>
      <c r="AS6" s="21">
        <f t="shared" ref="AS6:AS18" si="14">SUM(AQ6/12)</f>
        <v>86.61333333333333</v>
      </c>
    </row>
    <row r="7" spans="1:45" ht="18.75" thickBot="1" x14ac:dyDescent="0.3">
      <c r="A7" t="s">
        <v>26</v>
      </c>
      <c r="B7" s="92"/>
      <c r="C7" s="93"/>
      <c r="D7" s="41"/>
      <c r="E7" s="62" t="s">
        <v>39</v>
      </c>
      <c r="F7" s="63"/>
      <c r="G7" s="64"/>
      <c r="H7" s="65" t="str">
        <f t="shared" si="0"/>
        <v>IGUAL</v>
      </c>
      <c r="I7" s="66"/>
      <c r="J7" s="64"/>
      <c r="K7" s="65" t="str">
        <f t="shared" si="1"/>
        <v>IGUAL</v>
      </c>
      <c r="L7" s="66">
        <v>62</v>
      </c>
      <c r="M7" s="64">
        <v>62</v>
      </c>
      <c r="N7" s="65" t="str">
        <f t="shared" si="2"/>
        <v>IGUAL</v>
      </c>
      <c r="O7" s="66">
        <v>31.66</v>
      </c>
      <c r="P7" s="64">
        <v>31.66</v>
      </c>
      <c r="Q7" s="65" t="str">
        <f t="shared" si="3"/>
        <v>IGUAL</v>
      </c>
      <c r="R7" s="66">
        <v>31.66</v>
      </c>
      <c r="S7" s="64">
        <v>118</v>
      </c>
      <c r="T7" s="65" t="str">
        <f t="shared" si="4"/>
        <v>MAIOR</v>
      </c>
      <c r="U7" s="66">
        <v>186.46</v>
      </c>
      <c r="V7" s="66">
        <v>186.46</v>
      </c>
      <c r="W7" s="65" t="str">
        <f t="shared" si="5"/>
        <v>IGUAL</v>
      </c>
      <c r="X7" s="66">
        <v>202.87</v>
      </c>
      <c r="Y7" s="64"/>
      <c r="Z7" s="65" t="str">
        <f t="shared" si="6"/>
        <v>MENOR</v>
      </c>
      <c r="AA7" s="66">
        <v>42.28</v>
      </c>
      <c r="AB7" s="64"/>
      <c r="AC7" s="65" t="str">
        <f t="shared" si="7"/>
        <v>MENOR</v>
      </c>
      <c r="AD7" s="66"/>
      <c r="AE7" s="64"/>
      <c r="AF7" s="65" t="str">
        <f t="shared" si="8"/>
        <v>IGUAL</v>
      </c>
      <c r="AG7" s="66"/>
      <c r="AH7" s="64"/>
      <c r="AI7" s="65" t="str">
        <f t="shared" si="9"/>
        <v>IGUAL</v>
      </c>
      <c r="AJ7" s="66"/>
      <c r="AK7" s="64"/>
      <c r="AL7" s="65" t="str">
        <f t="shared" si="10"/>
        <v>IGUAL</v>
      </c>
      <c r="AM7" s="66"/>
      <c r="AN7" s="64"/>
      <c r="AO7" s="65" t="str">
        <f t="shared" si="11"/>
        <v>IGUAL</v>
      </c>
      <c r="AP7" s="67">
        <f>SUM(F7+I7+L7+O7+R7+U7+X7+AA7+AD7+AG7+AJ7+AM7)</f>
        <v>556.92999999999995</v>
      </c>
      <c r="AQ7" s="64">
        <f t="shared" si="12"/>
        <v>398.12</v>
      </c>
      <c r="AR7" s="64">
        <f t="shared" si="13"/>
        <v>46.410833333333329</v>
      </c>
      <c r="AS7" s="65">
        <f t="shared" si="14"/>
        <v>33.176666666666669</v>
      </c>
    </row>
    <row r="8" spans="1:45" ht="18.75" thickBot="1" x14ac:dyDescent="0.3">
      <c r="B8" s="92"/>
      <c r="C8" s="93"/>
      <c r="D8" s="41"/>
      <c r="E8" s="36" t="s">
        <v>40</v>
      </c>
      <c r="F8" s="12"/>
      <c r="G8" s="7"/>
      <c r="H8" s="21" t="str">
        <f t="shared" si="0"/>
        <v>IGUAL</v>
      </c>
      <c r="I8" s="20"/>
      <c r="J8" s="7"/>
      <c r="K8" s="21" t="str">
        <f t="shared" si="1"/>
        <v>IGUAL</v>
      </c>
      <c r="L8" s="20">
        <v>408.66</v>
      </c>
      <c r="M8" s="7">
        <v>408.66</v>
      </c>
      <c r="N8" s="21" t="str">
        <f t="shared" si="2"/>
        <v>IGUAL</v>
      </c>
      <c r="O8" s="20">
        <v>230.92</v>
      </c>
      <c r="P8" s="7">
        <v>230.92</v>
      </c>
      <c r="Q8" s="21" t="str">
        <f t="shared" si="3"/>
        <v>IGUAL</v>
      </c>
      <c r="R8" s="20">
        <v>125.78</v>
      </c>
      <c r="S8" s="7">
        <v>167.3</v>
      </c>
      <c r="T8" s="21" t="str">
        <f t="shared" si="4"/>
        <v>MAIOR</v>
      </c>
      <c r="U8" s="20">
        <v>192.63</v>
      </c>
      <c r="V8" s="20">
        <v>192.63</v>
      </c>
      <c r="W8" s="21" t="str">
        <f t="shared" si="5"/>
        <v>IGUAL</v>
      </c>
      <c r="X8" s="20">
        <v>310.27999999999997</v>
      </c>
      <c r="Y8" s="7"/>
      <c r="Z8" s="21" t="str">
        <f t="shared" si="6"/>
        <v>MENOR</v>
      </c>
      <c r="AA8" s="20"/>
      <c r="AB8" s="7"/>
      <c r="AC8" s="21" t="str">
        <f t="shared" si="7"/>
        <v>IGUAL</v>
      </c>
      <c r="AD8" s="20"/>
      <c r="AE8" s="7"/>
      <c r="AF8" s="21" t="str">
        <f t="shared" si="8"/>
        <v>IGUAL</v>
      </c>
      <c r="AG8" s="20"/>
      <c r="AH8" s="7"/>
      <c r="AI8" s="21" t="str">
        <f t="shared" si="9"/>
        <v>IGUAL</v>
      </c>
      <c r="AJ8" s="20"/>
      <c r="AK8" s="7"/>
      <c r="AL8" s="21" t="str">
        <f t="shared" si="10"/>
        <v>IGUAL</v>
      </c>
      <c r="AM8" s="20"/>
      <c r="AN8" s="7"/>
      <c r="AO8" s="21" t="str">
        <f t="shared" si="11"/>
        <v>IGUAL</v>
      </c>
      <c r="AP8" s="47">
        <f t="shared" si="12"/>
        <v>1268.27</v>
      </c>
      <c r="AQ8" s="7">
        <f t="shared" si="12"/>
        <v>999.5100000000001</v>
      </c>
      <c r="AR8" s="7">
        <f t="shared" si="13"/>
        <v>105.68916666666667</v>
      </c>
      <c r="AS8" s="21">
        <f t="shared" si="14"/>
        <v>83.292500000000004</v>
      </c>
    </row>
    <row r="9" spans="1:45" ht="18.75" thickBot="1" x14ac:dyDescent="0.3">
      <c r="B9" s="92"/>
      <c r="C9" s="93"/>
      <c r="D9" s="41"/>
      <c r="E9" s="62" t="s">
        <v>41</v>
      </c>
      <c r="F9" s="63"/>
      <c r="G9" s="64"/>
      <c r="H9" s="65" t="str">
        <f t="shared" si="0"/>
        <v>IGUAL</v>
      </c>
      <c r="I9" s="66"/>
      <c r="J9" s="64"/>
      <c r="K9" s="65" t="str">
        <f t="shared" si="1"/>
        <v>IGUAL</v>
      </c>
      <c r="L9" s="66">
        <v>122.9</v>
      </c>
      <c r="M9" s="64">
        <v>122.9</v>
      </c>
      <c r="N9" s="65" t="str">
        <f t="shared" si="2"/>
        <v>IGUAL</v>
      </c>
      <c r="O9" s="66">
        <v>137.80000000000001</v>
      </c>
      <c r="P9" s="64"/>
      <c r="Q9" s="65" t="str">
        <f t="shared" si="3"/>
        <v>MENOR</v>
      </c>
      <c r="R9" s="66">
        <v>125</v>
      </c>
      <c r="S9" s="64">
        <v>349.42</v>
      </c>
      <c r="T9" s="65" t="str">
        <f t="shared" si="4"/>
        <v>MAIOR</v>
      </c>
      <c r="U9" s="66">
        <v>211.62</v>
      </c>
      <c r="V9" s="64">
        <v>211.62</v>
      </c>
      <c r="W9" s="65" t="str">
        <f t="shared" si="5"/>
        <v>IGUAL</v>
      </c>
      <c r="X9" s="66">
        <v>277.91000000000003</v>
      </c>
      <c r="Y9" s="64"/>
      <c r="Z9" s="65" t="str">
        <f t="shared" si="6"/>
        <v>MENOR</v>
      </c>
      <c r="AA9" s="66"/>
      <c r="AB9" s="64"/>
      <c r="AC9" s="65" t="str">
        <f t="shared" si="7"/>
        <v>IGUAL</v>
      </c>
      <c r="AD9" s="66"/>
      <c r="AE9" s="64"/>
      <c r="AF9" s="65" t="str">
        <f t="shared" si="8"/>
        <v>IGUAL</v>
      </c>
      <c r="AG9" s="66"/>
      <c r="AH9" s="64"/>
      <c r="AI9" s="65" t="str">
        <f t="shared" si="9"/>
        <v>IGUAL</v>
      </c>
      <c r="AJ9" s="66"/>
      <c r="AK9" s="64"/>
      <c r="AL9" s="65" t="str">
        <f t="shared" si="10"/>
        <v>IGUAL</v>
      </c>
      <c r="AM9" s="66"/>
      <c r="AN9" s="64"/>
      <c r="AO9" s="65" t="str">
        <f t="shared" si="11"/>
        <v>IGUAL</v>
      </c>
      <c r="AP9" s="67">
        <f t="shared" si="12"/>
        <v>875.23</v>
      </c>
      <c r="AQ9" s="64">
        <f t="shared" si="12"/>
        <v>683.94</v>
      </c>
      <c r="AR9" s="64">
        <f t="shared" si="13"/>
        <v>72.935833333333335</v>
      </c>
      <c r="AS9" s="65">
        <f t="shared" si="14"/>
        <v>56.995000000000005</v>
      </c>
    </row>
    <row r="10" spans="1:45" ht="18.75" thickBot="1" x14ac:dyDescent="0.3">
      <c r="B10" s="92"/>
      <c r="C10" s="93"/>
      <c r="D10" s="41"/>
      <c r="E10" s="36" t="s">
        <v>6</v>
      </c>
      <c r="F10" s="33"/>
      <c r="G10" s="8"/>
      <c r="H10" s="21" t="str">
        <f t="shared" si="0"/>
        <v>IGUAL</v>
      </c>
      <c r="I10" s="20"/>
      <c r="J10" s="7"/>
      <c r="K10" s="21" t="str">
        <f t="shared" si="1"/>
        <v>IGUAL</v>
      </c>
      <c r="L10" s="38">
        <v>50</v>
      </c>
      <c r="M10" s="7">
        <v>50</v>
      </c>
      <c r="N10" s="21" t="str">
        <f t="shared" si="2"/>
        <v>IGUAL</v>
      </c>
      <c r="O10" s="38">
        <v>50</v>
      </c>
      <c r="P10" s="8"/>
      <c r="Q10" s="21" t="str">
        <f t="shared" si="3"/>
        <v>MENOR</v>
      </c>
      <c r="R10" s="38">
        <v>50</v>
      </c>
      <c r="S10" s="8">
        <v>50</v>
      </c>
      <c r="T10" s="21" t="str">
        <f t="shared" si="4"/>
        <v>IGUAL</v>
      </c>
      <c r="U10" s="38">
        <v>50</v>
      </c>
      <c r="V10" s="8"/>
      <c r="W10" s="21" t="str">
        <f t="shared" si="5"/>
        <v>MENOR</v>
      </c>
      <c r="X10" s="38">
        <v>50</v>
      </c>
      <c r="Y10" s="8"/>
      <c r="Z10" s="21" t="str">
        <f t="shared" si="6"/>
        <v>MENOR</v>
      </c>
      <c r="AA10" s="38">
        <v>50</v>
      </c>
      <c r="AB10" s="8"/>
      <c r="AC10" s="21" t="str">
        <f t="shared" si="7"/>
        <v>MENOR</v>
      </c>
      <c r="AD10" s="38">
        <v>50</v>
      </c>
      <c r="AE10" s="8"/>
      <c r="AF10" s="21" t="str">
        <f t="shared" si="8"/>
        <v>MENOR</v>
      </c>
      <c r="AG10" s="38">
        <v>50</v>
      </c>
      <c r="AH10" s="8"/>
      <c r="AI10" s="21" t="str">
        <f t="shared" si="9"/>
        <v>MENOR</v>
      </c>
      <c r="AJ10" s="38">
        <v>50</v>
      </c>
      <c r="AK10" s="8"/>
      <c r="AL10" s="21" t="str">
        <f t="shared" si="10"/>
        <v>MENOR</v>
      </c>
      <c r="AM10" s="38">
        <v>50</v>
      </c>
      <c r="AN10" s="8"/>
      <c r="AO10" s="21" t="str">
        <f t="shared" si="11"/>
        <v>MENOR</v>
      </c>
      <c r="AP10" s="47">
        <f t="shared" si="12"/>
        <v>500</v>
      </c>
      <c r="AQ10" s="7">
        <f t="shared" si="12"/>
        <v>100</v>
      </c>
      <c r="AR10" s="7">
        <f t="shared" si="13"/>
        <v>41.666666666666664</v>
      </c>
      <c r="AS10" s="21">
        <f t="shared" si="14"/>
        <v>8.3333333333333339</v>
      </c>
    </row>
    <row r="11" spans="1:45" ht="18.75" thickBot="1" x14ac:dyDescent="0.3">
      <c r="B11" s="92"/>
      <c r="C11" s="93"/>
      <c r="D11" s="41"/>
      <c r="E11" s="62" t="s">
        <v>42</v>
      </c>
      <c r="F11" s="63"/>
      <c r="G11" s="64"/>
      <c r="H11" s="65" t="str">
        <f t="shared" si="0"/>
        <v>IGUAL</v>
      </c>
      <c r="I11" s="66"/>
      <c r="J11" s="64"/>
      <c r="K11" s="65" t="str">
        <f t="shared" si="1"/>
        <v>IGUAL</v>
      </c>
      <c r="L11" s="66">
        <v>180</v>
      </c>
      <c r="M11" s="64">
        <v>180</v>
      </c>
      <c r="N11" s="65" t="str">
        <f t="shared" si="2"/>
        <v>IGUAL</v>
      </c>
      <c r="O11" s="66">
        <v>180</v>
      </c>
      <c r="P11" s="64"/>
      <c r="Q11" s="65" t="str">
        <f t="shared" si="3"/>
        <v>MENOR</v>
      </c>
      <c r="R11" s="66">
        <v>180</v>
      </c>
      <c r="S11" s="64">
        <v>0</v>
      </c>
      <c r="T11" s="65" t="str">
        <f t="shared" si="4"/>
        <v>MENOR</v>
      </c>
      <c r="U11" s="66" t="s">
        <v>64</v>
      </c>
      <c r="V11" s="64" t="s">
        <v>64</v>
      </c>
      <c r="W11" s="65" t="str">
        <f t="shared" si="5"/>
        <v>IGUAL</v>
      </c>
      <c r="X11" s="66">
        <v>100</v>
      </c>
      <c r="Y11" s="64"/>
      <c r="Z11" s="65" t="str">
        <f t="shared" si="6"/>
        <v>MENOR</v>
      </c>
      <c r="AA11" s="66">
        <v>180</v>
      </c>
      <c r="AB11" s="64"/>
      <c r="AC11" s="65" t="str">
        <f t="shared" si="7"/>
        <v>MENOR</v>
      </c>
      <c r="AD11" s="66">
        <v>180</v>
      </c>
      <c r="AE11" s="64"/>
      <c r="AF11" s="65" t="str">
        <f t="shared" si="8"/>
        <v>MENOR</v>
      </c>
      <c r="AG11" s="66">
        <v>180</v>
      </c>
      <c r="AH11" s="64"/>
      <c r="AI11" s="65" t="str">
        <f t="shared" si="9"/>
        <v>MENOR</v>
      </c>
      <c r="AJ11" s="66">
        <v>180</v>
      </c>
      <c r="AK11" s="64"/>
      <c r="AL11" s="65" t="str">
        <f t="shared" si="10"/>
        <v>MENOR</v>
      </c>
      <c r="AM11" s="66">
        <v>180</v>
      </c>
      <c r="AN11" s="64"/>
      <c r="AO11" s="65" t="str">
        <f t="shared" si="11"/>
        <v>MENOR</v>
      </c>
      <c r="AP11" s="67" t="e">
        <f t="shared" si="12"/>
        <v>#VALUE!</v>
      </c>
      <c r="AQ11" s="64" t="e">
        <f t="shared" si="12"/>
        <v>#VALUE!</v>
      </c>
      <c r="AR11" s="64" t="e">
        <f t="shared" si="13"/>
        <v>#VALUE!</v>
      </c>
      <c r="AS11" s="65" t="e">
        <f t="shared" si="14"/>
        <v>#VALUE!</v>
      </c>
    </row>
    <row r="12" spans="1:45" ht="18.75" thickBot="1" x14ac:dyDescent="0.3">
      <c r="B12" s="92"/>
      <c r="C12" s="93"/>
      <c r="D12" s="41"/>
      <c r="E12" s="36" t="s">
        <v>43</v>
      </c>
      <c r="F12" s="33"/>
      <c r="G12" s="8"/>
      <c r="H12" s="21" t="str">
        <f t="shared" si="0"/>
        <v>IGUAL</v>
      </c>
      <c r="I12" s="20"/>
      <c r="J12" s="7"/>
      <c r="K12" s="21" t="str">
        <f t="shared" si="1"/>
        <v>IGUAL</v>
      </c>
      <c r="L12" s="38">
        <v>200</v>
      </c>
      <c r="M12" s="7">
        <v>200</v>
      </c>
      <c r="N12" s="21" t="str">
        <f t="shared" si="2"/>
        <v>IGUAL</v>
      </c>
      <c r="O12" s="38">
        <v>200</v>
      </c>
      <c r="P12" s="8"/>
      <c r="Q12" s="21" t="str">
        <f t="shared" si="3"/>
        <v>MENOR</v>
      </c>
      <c r="R12" s="38">
        <v>200</v>
      </c>
      <c r="S12" s="8">
        <v>0</v>
      </c>
      <c r="T12" s="21" t="str">
        <f t="shared" si="4"/>
        <v>MENOR</v>
      </c>
      <c r="U12" s="38" t="s">
        <v>64</v>
      </c>
      <c r="V12" s="8" t="s">
        <v>64</v>
      </c>
      <c r="W12" s="21" t="str">
        <f t="shared" si="5"/>
        <v>IGUAL</v>
      </c>
      <c r="X12" s="38">
        <v>200</v>
      </c>
      <c r="Y12" s="8"/>
      <c r="Z12" s="21" t="str">
        <f t="shared" si="6"/>
        <v>MENOR</v>
      </c>
      <c r="AA12" s="38">
        <v>200</v>
      </c>
      <c r="AB12" s="8"/>
      <c r="AC12" s="21" t="str">
        <f t="shared" si="7"/>
        <v>MENOR</v>
      </c>
      <c r="AD12" s="38">
        <v>200</v>
      </c>
      <c r="AE12" s="8"/>
      <c r="AF12" s="21" t="str">
        <f t="shared" si="8"/>
        <v>MENOR</v>
      </c>
      <c r="AG12" s="38">
        <v>200</v>
      </c>
      <c r="AH12" s="8"/>
      <c r="AI12" s="21" t="str">
        <f t="shared" si="9"/>
        <v>MENOR</v>
      </c>
      <c r="AJ12" s="38">
        <v>200</v>
      </c>
      <c r="AK12" s="8"/>
      <c r="AL12" s="21" t="str">
        <f t="shared" si="10"/>
        <v>MENOR</v>
      </c>
      <c r="AM12" s="38">
        <v>200</v>
      </c>
      <c r="AN12" s="8"/>
      <c r="AO12" s="21" t="str">
        <f t="shared" si="11"/>
        <v>MENOR</v>
      </c>
      <c r="AP12" s="47" t="e">
        <f t="shared" si="12"/>
        <v>#VALUE!</v>
      </c>
      <c r="AQ12" s="7" t="e">
        <f t="shared" si="12"/>
        <v>#VALUE!</v>
      </c>
      <c r="AR12" s="7" t="e">
        <f t="shared" si="13"/>
        <v>#VALUE!</v>
      </c>
      <c r="AS12" s="21" t="e">
        <f t="shared" si="14"/>
        <v>#VALUE!</v>
      </c>
    </row>
    <row r="13" spans="1:45" ht="18.75" thickBot="1" x14ac:dyDescent="0.3">
      <c r="B13" s="92"/>
      <c r="C13" s="93"/>
      <c r="D13" s="41"/>
      <c r="E13" s="62" t="s">
        <v>44</v>
      </c>
      <c r="F13" s="63"/>
      <c r="G13" s="64"/>
      <c r="H13" s="65" t="str">
        <f t="shared" si="0"/>
        <v>IGUAL</v>
      </c>
      <c r="I13" s="66"/>
      <c r="J13" s="64"/>
      <c r="K13" s="65" t="str">
        <f t="shared" si="1"/>
        <v>IGUAL</v>
      </c>
      <c r="L13" s="66">
        <v>500</v>
      </c>
      <c r="M13" s="64">
        <v>500</v>
      </c>
      <c r="N13" s="65" t="str">
        <f t="shared" si="2"/>
        <v>IGUAL</v>
      </c>
      <c r="O13" s="66">
        <v>0</v>
      </c>
      <c r="P13" s="64"/>
      <c r="Q13" s="65" t="str">
        <f t="shared" si="3"/>
        <v>IGUAL</v>
      </c>
      <c r="R13" s="66">
        <v>0</v>
      </c>
      <c r="S13" s="64"/>
      <c r="T13" s="65" t="str">
        <f t="shared" si="4"/>
        <v>IGUAL</v>
      </c>
      <c r="U13" s="66" t="s">
        <v>64</v>
      </c>
      <c r="V13" s="64" t="s">
        <v>64</v>
      </c>
      <c r="W13" s="65" t="str">
        <f t="shared" si="5"/>
        <v>IGUAL</v>
      </c>
      <c r="X13" s="66">
        <v>720</v>
      </c>
      <c r="Y13" s="64"/>
      <c r="Z13" s="65" t="str">
        <f t="shared" si="6"/>
        <v>MENOR</v>
      </c>
      <c r="AA13" s="66">
        <v>720</v>
      </c>
      <c r="AB13" s="64"/>
      <c r="AC13" s="65" t="str">
        <f t="shared" si="7"/>
        <v>MENOR</v>
      </c>
      <c r="AD13" s="66">
        <v>720</v>
      </c>
      <c r="AE13" s="64"/>
      <c r="AF13" s="65" t="str">
        <f t="shared" si="8"/>
        <v>MENOR</v>
      </c>
      <c r="AG13" s="66">
        <v>720</v>
      </c>
      <c r="AH13" s="64"/>
      <c r="AI13" s="65" t="str">
        <f t="shared" si="9"/>
        <v>MENOR</v>
      </c>
      <c r="AJ13" s="66">
        <v>720</v>
      </c>
      <c r="AK13" s="64"/>
      <c r="AL13" s="65" t="str">
        <f t="shared" si="10"/>
        <v>MENOR</v>
      </c>
      <c r="AM13" s="66">
        <v>500</v>
      </c>
      <c r="AN13" s="64"/>
      <c r="AO13" s="65" t="str">
        <f t="shared" si="11"/>
        <v>MENOR</v>
      </c>
      <c r="AP13" s="67" t="e">
        <f t="shared" si="12"/>
        <v>#VALUE!</v>
      </c>
      <c r="AQ13" s="64" t="e">
        <f t="shared" si="12"/>
        <v>#VALUE!</v>
      </c>
      <c r="AR13" s="64" t="e">
        <f t="shared" si="13"/>
        <v>#VALUE!</v>
      </c>
      <c r="AS13" s="65" t="e">
        <f t="shared" si="14"/>
        <v>#VALUE!</v>
      </c>
    </row>
    <row r="14" spans="1:45" ht="18.75" thickBot="1" x14ac:dyDescent="0.3">
      <c r="B14" s="92"/>
      <c r="C14" s="93"/>
      <c r="D14" s="41"/>
      <c r="E14" s="36" t="s">
        <v>57</v>
      </c>
      <c r="F14" s="12"/>
      <c r="G14" s="7"/>
      <c r="H14" s="21" t="str">
        <f t="shared" si="0"/>
        <v>IGUAL</v>
      </c>
      <c r="I14" s="20"/>
      <c r="J14" s="7"/>
      <c r="K14" s="21" t="str">
        <f t="shared" si="1"/>
        <v>IGUAL</v>
      </c>
      <c r="L14" s="20">
        <v>1514.27</v>
      </c>
      <c r="M14" s="7">
        <v>1514.27</v>
      </c>
      <c r="N14" s="21" t="str">
        <f t="shared" si="2"/>
        <v>IGUAL</v>
      </c>
      <c r="O14" s="20">
        <v>580.30999999999995</v>
      </c>
      <c r="P14" s="7"/>
      <c r="Q14" s="21" t="str">
        <f t="shared" si="3"/>
        <v>MENOR</v>
      </c>
      <c r="R14" s="20">
        <v>0</v>
      </c>
      <c r="S14" s="7">
        <v>1453.98</v>
      </c>
      <c r="T14" s="21" t="str">
        <f t="shared" si="4"/>
        <v>MAIOR</v>
      </c>
      <c r="U14" s="20">
        <v>1453.98</v>
      </c>
      <c r="V14" s="20">
        <v>2113.2800000000002</v>
      </c>
      <c r="W14" s="21" t="str">
        <f t="shared" si="5"/>
        <v>MAIOR</v>
      </c>
      <c r="X14" s="20">
        <v>1602.9</v>
      </c>
      <c r="Y14" s="7"/>
      <c r="Z14" s="21" t="str">
        <f t="shared" si="6"/>
        <v>MENOR</v>
      </c>
      <c r="AA14" s="20"/>
      <c r="AB14" s="7"/>
      <c r="AC14" s="21" t="str">
        <f t="shared" si="7"/>
        <v>IGUAL</v>
      </c>
      <c r="AD14" s="20"/>
      <c r="AE14" s="7"/>
      <c r="AF14" s="21" t="str">
        <f t="shared" si="8"/>
        <v>IGUAL</v>
      </c>
      <c r="AG14" s="20"/>
      <c r="AH14" s="7"/>
      <c r="AI14" s="21" t="str">
        <f t="shared" si="9"/>
        <v>IGUAL</v>
      </c>
      <c r="AJ14" s="20"/>
      <c r="AK14" s="7"/>
      <c r="AL14" s="21" t="str">
        <f t="shared" si="10"/>
        <v>IGUAL</v>
      </c>
      <c r="AM14" s="20"/>
      <c r="AN14" s="7"/>
      <c r="AO14" s="21" t="str">
        <f t="shared" si="11"/>
        <v>IGUAL</v>
      </c>
      <c r="AP14" s="47">
        <f t="shared" si="12"/>
        <v>5151.46</v>
      </c>
      <c r="AQ14" s="7">
        <f t="shared" si="12"/>
        <v>5081.5300000000007</v>
      </c>
      <c r="AR14" s="7">
        <f t="shared" si="13"/>
        <v>429.28833333333336</v>
      </c>
      <c r="AS14" s="21">
        <f t="shared" si="14"/>
        <v>423.46083333333337</v>
      </c>
    </row>
    <row r="15" spans="1:45" ht="18.75" thickBot="1" x14ac:dyDescent="0.3">
      <c r="B15" s="4"/>
      <c r="C15" s="25"/>
      <c r="D15" s="41"/>
      <c r="E15" s="62" t="s">
        <v>58</v>
      </c>
      <c r="F15" s="63"/>
      <c r="G15" s="64"/>
      <c r="H15" s="65" t="str">
        <f t="shared" si="0"/>
        <v>IGUAL</v>
      </c>
      <c r="I15" s="66">
        <v>96</v>
      </c>
      <c r="J15" s="64">
        <v>96</v>
      </c>
      <c r="K15" s="65" t="str">
        <f t="shared" si="1"/>
        <v>IGUAL</v>
      </c>
      <c r="L15" s="66"/>
      <c r="M15" s="64"/>
      <c r="N15" s="65" t="str">
        <f t="shared" si="2"/>
        <v>IGUAL</v>
      </c>
      <c r="O15" s="66"/>
      <c r="P15" s="64"/>
      <c r="Q15" s="65" t="str">
        <f t="shared" si="3"/>
        <v>IGUAL</v>
      </c>
      <c r="R15" s="66"/>
      <c r="S15" s="64"/>
      <c r="T15" s="65" t="str">
        <f t="shared" si="4"/>
        <v>IGUAL</v>
      </c>
      <c r="U15" s="66" t="s">
        <v>64</v>
      </c>
      <c r="V15" s="64" t="s">
        <v>64</v>
      </c>
      <c r="W15" s="65" t="str">
        <f t="shared" si="5"/>
        <v>IGUAL</v>
      </c>
      <c r="X15" s="66"/>
      <c r="Y15" s="64"/>
      <c r="Z15" s="65" t="str">
        <f t="shared" si="6"/>
        <v>IGUAL</v>
      </c>
      <c r="AA15" s="66"/>
      <c r="AB15" s="64"/>
      <c r="AC15" s="65" t="str">
        <f t="shared" si="7"/>
        <v>IGUAL</v>
      </c>
      <c r="AD15" s="66"/>
      <c r="AE15" s="64"/>
      <c r="AF15" s="65" t="str">
        <f t="shared" si="8"/>
        <v>IGUAL</v>
      </c>
      <c r="AG15" s="66"/>
      <c r="AH15" s="64"/>
      <c r="AI15" s="65" t="str">
        <f t="shared" si="9"/>
        <v>IGUAL</v>
      </c>
      <c r="AJ15" s="66"/>
      <c r="AK15" s="64"/>
      <c r="AL15" s="65" t="str">
        <f t="shared" si="10"/>
        <v>IGUAL</v>
      </c>
      <c r="AM15" s="66"/>
      <c r="AN15" s="64"/>
      <c r="AO15" s="65" t="str">
        <f t="shared" si="11"/>
        <v>IGUAL</v>
      </c>
      <c r="AP15" s="67" t="e">
        <f t="shared" si="12"/>
        <v>#VALUE!</v>
      </c>
      <c r="AQ15" s="64" t="e">
        <f t="shared" si="12"/>
        <v>#VALUE!</v>
      </c>
      <c r="AR15" s="64" t="e">
        <f t="shared" si="13"/>
        <v>#VALUE!</v>
      </c>
      <c r="AS15" s="65" t="e">
        <f t="shared" si="14"/>
        <v>#VALUE!</v>
      </c>
    </row>
    <row r="16" spans="1:45" ht="18.75" hidden="1" thickBot="1" x14ac:dyDescent="0.3">
      <c r="B16" s="4"/>
      <c r="C16" s="25"/>
      <c r="D16" s="41"/>
      <c r="E16" s="76" t="s">
        <v>62</v>
      </c>
      <c r="F16" s="12"/>
      <c r="G16" s="7"/>
      <c r="H16" s="21" t="str">
        <f t="shared" si="0"/>
        <v>IGUAL</v>
      </c>
      <c r="I16" s="20"/>
      <c r="J16" s="7"/>
      <c r="K16" s="21" t="str">
        <f t="shared" si="1"/>
        <v>IGUAL</v>
      </c>
      <c r="L16" s="20"/>
      <c r="M16" s="7"/>
      <c r="N16" s="21" t="str">
        <f t="shared" si="2"/>
        <v>IGUAL</v>
      </c>
      <c r="O16" s="20">
        <v>134</v>
      </c>
      <c r="P16" s="7"/>
      <c r="Q16" s="21" t="str">
        <f t="shared" si="3"/>
        <v>MENOR</v>
      </c>
      <c r="R16" s="20">
        <v>133</v>
      </c>
      <c r="S16" s="7">
        <v>133</v>
      </c>
      <c r="T16" s="21" t="str">
        <f t="shared" si="4"/>
        <v>IGUAL</v>
      </c>
      <c r="U16" s="38" t="s">
        <v>64</v>
      </c>
      <c r="V16" s="8" t="s">
        <v>64</v>
      </c>
      <c r="W16" s="21" t="str">
        <f t="shared" si="5"/>
        <v>IGUAL</v>
      </c>
      <c r="X16" s="20"/>
      <c r="Y16" s="7"/>
      <c r="Z16" s="21" t="str">
        <f t="shared" si="6"/>
        <v>IGUAL</v>
      </c>
      <c r="AA16" s="20"/>
      <c r="AB16" s="7"/>
      <c r="AC16" s="21" t="str">
        <f t="shared" si="7"/>
        <v>IGUAL</v>
      </c>
      <c r="AD16" s="20"/>
      <c r="AE16" s="7"/>
      <c r="AF16" s="21" t="str">
        <f t="shared" si="8"/>
        <v>IGUAL</v>
      </c>
      <c r="AG16" s="20"/>
      <c r="AH16" s="7"/>
      <c r="AI16" s="21" t="str">
        <f t="shared" si="9"/>
        <v>IGUAL</v>
      </c>
      <c r="AJ16" s="20"/>
      <c r="AK16" s="7"/>
      <c r="AL16" s="21" t="str">
        <f t="shared" si="10"/>
        <v>IGUAL</v>
      </c>
      <c r="AM16" s="20"/>
      <c r="AN16" s="7"/>
      <c r="AO16" s="21" t="str">
        <f t="shared" si="11"/>
        <v>IGUAL</v>
      </c>
      <c r="AP16" s="47" t="e">
        <f t="shared" si="12"/>
        <v>#VALUE!</v>
      </c>
      <c r="AQ16" s="7" t="e">
        <f t="shared" si="12"/>
        <v>#VALUE!</v>
      </c>
      <c r="AR16" s="7" t="e">
        <f t="shared" si="13"/>
        <v>#VALUE!</v>
      </c>
      <c r="AS16" s="21" t="e">
        <f t="shared" si="14"/>
        <v>#VALUE!</v>
      </c>
    </row>
    <row r="17" spans="2:45" ht="18.75" thickBot="1" x14ac:dyDescent="0.3">
      <c r="B17" s="4"/>
      <c r="C17" s="25"/>
      <c r="D17" s="41"/>
      <c r="E17" s="62"/>
      <c r="F17" s="63"/>
      <c r="G17" s="64"/>
      <c r="H17" s="65" t="str">
        <f t="shared" si="0"/>
        <v>IGUAL</v>
      </c>
      <c r="I17" s="10">
        <v>1522.3</v>
      </c>
      <c r="J17" s="10">
        <v>1521.3</v>
      </c>
      <c r="K17" s="65" t="str">
        <f t="shared" si="1"/>
        <v>MENOR</v>
      </c>
      <c r="L17" s="66"/>
      <c r="M17" s="64"/>
      <c r="N17" s="65" t="str">
        <f t="shared" si="2"/>
        <v>IGUAL</v>
      </c>
      <c r="O17" s="66"/>
      <c r="P17" s="64"/>
      <c r="Q17" s="65" t="str">
        <f t="shared" si="3"/>
        <v>IGUAL</v>
      </c>
      <c r="R17" s="66"/>
      <c r="S17" s="64"/>
      <c r="T17" s="65" t="str">
        <f t="shared" si="4"/>
        <v>IGUAL</v>
      </c>
      <c r="U17" s="66"/>
      <c r="V17" s="64"/>
      <c r="W17" s="65" t="str">
        <f t="shared" si="5"/>
        <v>IGUAL</v>
      </c>
      <c r="X17" s="66"/>
      <c r="Y17" s="64"/>
      <c r="Z17" s="65" t="str">
        <f t="shared" si="6"/>
        <v>IGUAL</v>
      </c>
      <c r="AA17" s="66"/>
      <c r="AB17" s="64"/>
      <c r="AC17" s="65" t="str">
        <f t="shared" si="7"/>
        <v>IGUAL</v>
      </c>
      <c r="AD17" s="66"/>
      <c r="AE17" s="64"/>
      <c r="AF17" s="65" t="str">
        <f t="shared" si="8"/>
        <v>IGUAL</v>
      </c>
      <c r="AG17" s="66"/>
      <c r="AH17" s="64"/>
      <c r="AI17" s="65" t="str">
        <f t="shared" si="9"/>
        <v>IGUAL</v>
      </c>
      <c r="AJ17" s="66"/>
      <c r="AK17" s="64"/>
      <c r="AL17" s="65" t="str">
        <f t="shared" si="10"/>
        <v>IGUAL</v>
      </c>
      <c r="AM17" s="66"/>
      <c r="AN17" s="64"/>
      <c r="AO17" s="65" t="str">
        <f t="shared" si="11"/>
        <v>IGUAL</v>
      </c>
      <c r="AP17" s="67">
        <f t="shared" si="12"/>
        <v>1522.3</v>
      </c>
      <c r="AQ17" s="64">
        <f t="shared" si="12"/>
        <v>1521.3</v>
      </c>
      <c r="AR17" s="64">
        <f t="shared" si="13"/>
        <v>126.85833333333333</v>
      </c>
      <c r="AS17" s="65">
        <f t="shared" si="14"/>
        <v>126.77499999999999</v>
      </c>
    </row>
    <row r="18" spans="2:45" ht="18.75" hidden="1" thickBot="1" x14ac:dyDescent="0.3">
      <c r="B18" s="92"/>
      <c r="C18" s="93"/>
      <c r="D18" s="41"/>
      <c r="E18" s="37"/>
      <c r="F18" s="13"/>
      <c r="G18" s="10"/>
      <c r="H18" s="23" t="str">
        <f t="shared" si="0"/>
        <v>IGUAL</v>
      </c>
      <c r="I18" s="10"/>
      <c r="J18" s="10"/>
      <c r="K18" s="23" t="str">
        <f t="shared" si="1"/>
        <v>IGUAL</v>
      </c>
      <c r="L18" s="22">
        <f>Comp!L5/2</f>
        <v>1029</v>
      </c>
      <c r="M18" s="22">
        <f>Comp!M5/2</f>
        <v>904</v>
      </c>
      <c r="N18" s="23" t="str">
        <f t="shared" si="2"/>
        <v>MENOR</v>
      </c>
      <c r="O18" s="22">
        <f>Comp!O5/2</f>
        <v>1669.5</v>
      </c>
      <c r="P18" s="22">
        <f>Comp!P5/2</f>
        <v>0</v>
      </c>
      <c r="Q18" s="23" t="str">
        <f t="shared" si="3"/>
        <v>MENOR</v>
      </c>
      <c r="R18" s="22"/>
      <c r="S18" s="22"/>
      <c r="T18" s="23" t="str">
        <f t="shared" si="4"/>
        <v>IGUAL</v>
      </c>
      <c r="U18" s="22"/>
      <c r="V18" s="22"/>
      <c r="W18" s="23" t="str">
        <f t="shared" si="5"/>
        <v>IGUAL</v>
      </c>
      <c r="X18" s="22"/>
      <c r="Y18" s="22"/>
      <c r="Z18" s="23" t="str">
        <f t="shared" si="6"/>
        <v>IGUAL</v>
      </c>
      <c r="AA18" s="22"/>
      <c r="AB18" s="22"/>
      <c r="AC18" s="23" t="str">
        <f t="shared" si="7"/>
        <v>IGUAL</v>
      </c>
      <c r="AD18" s="22"/>
      <c r="AE18" s="22"/>
      <c r="AF18" s="23" t="str">
        <f t="shared" si="8"/>
        <v>IGUAL</v>
      </c>
      <c r="AG18" s="22"/>
      <c r="AH18" s="22"/>
      <c r="AI18" s="23" t="str">
        <f t="shared" si="9"/>
        <v>IGUAL</v>
      </c>
      <c r="AJ18" s="22"/>
      <c r="AK18" s="22"/>
      <c r="AL18" s="23" t="str">
        <f t="shared" si="10"/>
        <v>IGUAL</v>
      </c>
      <c r="AM18" s="22"/>
      <c r="AN18" s="22"/>
      <c r="AO18" s="23" t="str">
        <f t="shared" si="11"/>
        <v>IGUAL</v>
      </c>
      <c r="AP18" s="48">
        <f t="shared" si="12"/>
        <v>2698.5</v>
      </c>
      <c r="AQ18" s="10">
        <f t="shared" si="12"/>
        <v>904</v>
      </c>
      <c r="AR18" s="10">
        <f t="shared" si="13"/>
        <v>224.875</v>
      </c>
      <c r="AS18" s="23">
        <f t="shared" si="14"/>
        <v>75.333333333333329</v>
      </c>
    </row>
    <row r="19" spans="2:45" ht="15.75" thickBot="1" x14ac:dyDescent="0.3">
      <c r="B19" s="104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  <c r="AJ19" s="105"/>
      <c r="AK19" s="105"/>
      <c r="AL19" s="105"/>
      <c r="AM19" s="105"/>
      <c r="AN19" s="105"/>
      <c r="AO19" s="105"/>
      <c r="AP19" s="105"/>
      <c r="AQ19" s="105"/>
      <c r="AR19" s="105"/>
      <c r="AS19" s="105"/>
    </row>
    <row r="20" spans="2:45" ht="30" thickBot="1" x14ac:dyDescent="0.3">
      <c r="B20" s="98" t="s">
        <v>22</v>
      </c>
      <c r="C20" s="99"/>
      <c r="D20" s="40"/>
      <c r="E20" s="27" t="s">
        <v>21</v>
      </c>
      <c r="F20" s="16" t="s">
        <v>32</v>
      </c>
      <c r="G20" s="17" t="s">
        <v>31</v>
      </c>
      <c r="H20" s="15"/>
      <c r="I20" s="16" t="s">
        <v>32</v>
      </c>
      <c r="J20" s="17" t="s">
        <v>31</v>
      </c>
      <c r="K20" s="15"/>
      <c r="L20" s="16" t="s">
        <v>32</v>
      </c>
      <c r="M20" s="17" t="s">
        <v>31</v>
      </c>
      <c r="N20" s="15"/>
      <c r="O20" s="16" t="s">
        <v>32</v>
      </c>
      <c r="P20" s="17" t="s">
        <v>31</v>
      </c>
      <c r="Q20" s="15"/>
      <c r="R20" s="16" t="s">
        <v>32</v>
      </c>
      <c r="S20" s="17" t="s">
        <v>31</v>
      </c>
      <c r="T20" s="15"/>
      <c r="U20" s="16" t="s">
        <v>32</v>
      </c>
      <c r="V20" s="17" t="s">
        <v>31</v>
      </c>
      <c r="W20" s="15"/>
      <c r="X20" s="16" t="s">
        <v>32</v>
      </c>
      <c r="Y20" s="17" t="s">
        <v>31</v>
      </c>
      <c r="Z20" s="15"/>
      <c r="AA20" s="16" t="s">
        <v>32</v>
      </c>
      <c r="AB20" s="17" t="s">
        <v>31</v>
      </c>
      <c r="AC20" s="15"/>
      <c r="AD20" s="16" t="s">
        <v>32</v>
      </c>
      <c r="AE20" s="17" t="s">
        <v>31</v>
      </c>
      <c r="AF20" s="15"/>
      <c r="AG20" s="16" t="s">
        <v>32</v>
      </c>
      <c r="AH20" s="17" t="s">
        <v>31</v>
      </c>
      <c r="AI20" s="15"/>
      <c r="AJ20" s="16" t="s">
        <v>32</v>
      </c>
      <c r="AK20" s="17" t="s">
        <v>31</v>
      </c>
      <c r="AL20" s="15"/>
      <c r="AM20" s="16" t="s">
        <v>32</v>
      </c>
      <c r="AN20" s="17" t="s">
        <v>31</v>
      </c>
      <c r="AO20" s="15"/>
      <c r="AP20" s="49" t="s">
        <v>27</v>
      </c>
      <c r="AQ20" s="50" t="s">
        <v>28</v>
      </c>
      <c r="AR20" s="50" t="s">
        <v>30</v>
      </c>
      <c r="AS20" s="51" t="s">
        <v>29</v>
      </c>
    </row>
    <row r="21" spans="2:45" ht="18.75" thickBot="1" x14ac:dyDescent="0.3">
      <c r="B21" s="92"/>
      <c r="C21" s="93"/>
      <c r="D21" s="41"/>
      <c r="E21" s="28" t="s">
        <v>1</v>
      </c>
      <c r="F21" s="18">
        <f>SUM(F22:F25)</f>
        <v>0</v>
      </c>
      <c r="G21" s="19">
        <f>SUM(G22:G25)</f>
        <v>0</v>
      </c>
      <c r="H21" s="14"/>
      <c r="I21" s="18">
        <f>SUM(I22:I25)</f>
        <v>2716.8</v>
      </c>
      <c r="J21" s="19">
        <f>SUM(J22:J25)</f>
        <v>2012.3</v>
      </c>
      <c r="K21" s="14"/>
      <c r="L21" s="18">
        <f>SUM(L22:L25)</f>
        <v>3636</v>
      </c>
      <c r="M21" s="19">
        <f>SUM(M22:M25)</f>
        <v>3516</v>
      </c>
      <c r="N21" s="14"/>
      <c r="O21" s="18">
        <f>SUM(O22:O25)</f>
        <v>3996</v>
      </c>
      <c r="P21" s="19">
        <f>SUM(P22:P25)</f>
        <v>0</v>
      </c>
      <c r="Q21" s="14"/>
      <c r="R21" s="18">
        <f>SUM(R22:R25)</f>
        <v>4631.88</v>
      </c>
      <c r="S21" s="19">
        <f>SUM(S22:S25)</f>
        <v>4013.28</v>
      </c>
      <c r="T21" s="14"/>
      <c r="U21" s="18">
        <f>SUM(U22:U25)</f>
        <v>4054</v>
      </c>
      <c r="V21" s="19">
        <f>SUM(V22:V25)</f>
        <v>2768</v>
      </c>
      <c r="W21" s="14"/>
      <c r="X21" s="18">
        <f>SUM(X22:X25)</f>
        <v>5327</v>
      </c>
      <c r="Y21" s="19">
        <f>SUM(Y22:Y25)</f>
        <v>0</v>
      </c>
      <c r="Z21" s="14"/>
      <c r="AA21" s="18">
        <f>SUM(AA22:AA25)</f>
        <v>2654</v>
      </c>
      <c r="AB21" s="19">
        <f>SUM(AB22:AB25)</f>
        <v>0</v>
      </c>
      <c r="AC21" s="14"/>
      <c r="AD21" s="18">
        <f>SUM(AD22:AD25)</f>
        <v>3650</v>
      </c>
      <c r="AE21" s="19">
        <f>SUM(AE22:AE25)</f>
        <v>0</v>
      </c>
      <c r="AF21" s="14"/>
      <c r="AG21" s="18">
        <f>SUM(AG22:AG25)</f>
        <v>3742</v>
      </c>
      <c r="AH21" s="19">
        <f>SUM(AH22:AH25)</f>
        <v>0</v>
      </c>
      <c r="AI21" s="14"/>
      <c r="AJ21" s="18">
        <f>SUM(AJ22:AJ25)</f>
        <v>3604</v>
      </c>
      <c r="AK21" s="19">
        <f>SUM(AK22:AK25)</f>
        <v>0</v>
      </c>
      <c r="AL21" s="14"/>
      <c r="AM21" s="18">
        <f>SUM(AM22:AM25)</f>
        <v>3650</v>
      </c>
      <c r="AN21" s="19">
        <f>SUM(AN22:AN25)</f>
        <v>0</v>
      </c>
      <c r="AO21" s="14"/>
      <c r="AP21" s="26">
        <f>SUM(F21+I21+L21+O21+R21+U21+X21+X21+X21+AA21+AD21+AG21+AJ21+AM21)</f>
        <v>52315.68</v>
      </c>
      <c r="AQ21" s="45">
        <f>SUM(G21+J21+M21+P21+S21+V21+Y21+AB21+AE21+AH21+AK21+AN21)</f>
        <v>12309.58</v>
      </c>
      <c r="AR21" s="45">
        <f>SUM(AP21/12)</f>
        <v>4359.6400000000003</v>
      </c>
      <c r="AS21" s="3">
        <f>SUM(AQ21/12)</f>
        <v>1025.7983333333334</v>
      </c>
    </row>
    <row r="22" spans="2:45" ht="18.75" thickBot="1" x14ac:dyDescent="0.3">
      <c r="B22" s="92"/>
      <c r="C22" s="93"/>
      <c r="D22" s="41"/>
      <c r="E22" s="29" t="s">
        <v>45</v>
      </c>
      <c r="F22" s="20"/>
      <c r="G22" s="21"/>
      <c r="H22" s="14"/>
      <c r="I22" s="20">
        <v>943</v>
      </c>
      <c r="J22" s="21">
        <v>943</v>
      </c>
      <c r="K22" s="14"/>
      <c r="L22" s="20">
        <v>2084</v>
      </c>
      <c r="M22" s="21">
        <v>1964</v>
      </c>
      <c r="N22" s="14"/>
      <c r="O22" s="20">
        <v>2084</v>
      </c>
      <c r="P22" s="21"/>
      <c r="Q22" s="14"/>
      <c r="R22" s="20">
        <v>2084</v>
      </c>
      <c r="S22" s="21">
        <v>1546</v>
      </c>
      <c r="T22" s="14"/>
      <c r="U22" s="20">
        <v>2084</v>
      </c>
      <c r="V22" s="21">
        <v>1848</v>
      </c>
      <c r="W22" s="14"/>
      <c r="X22" s="20">
        <v>2248</v>
      </c>
      <c r="Y22" s="21"/>
      <c r="Z22" s="14"/>
      <c r="AA22" s="20">
        <v>1042</v>
      </c>
      <c r="AB22" s="21"/>
      <c r="AC22" s="14"/>
      <c r="AD22" s="20">
        <v>2084</v>
      </c>
      <c r="AE22" s="21"/>
      <c r="AF22" s="14"/>
      <c r="AG22" s="20">
        <v>2084</v>
      </c>
      <c r="AH22" s="21"/>
      <c r="AI22" s="14"/>
      <c r="AJ22" s="20">
        <v>2084</v>
      </c>
      <c r="AK22" s="21"/>
      <c r="AL22" s="14"/>
      <c r="AM22" s="20">
        <v>2084</v>
      </c>
      <c r="AN22" s="21"/>
      <c r="AO22" s="14"/>
      <c r="AP22" s="47">
        <f>SUM(F22+I22+L22+O22+R22+U22+X22+X22+X22+AA22+AD22+AG22+AJ22+AM22)</f>
        <v>25401</v>
      </c>
      <c r="AQ22" s="7">
        <f>SUM(G22+J22+M22+P22+S22+V22+Y22+AB22+AE22+AH22+AK22+AN22)</f>
        <v>6301</v>
      </c>
      <c r="AR22" s="7">
        <f>SUM(AP22/12)</f>
        <v>2116.75</v>
      </c>
      <c r="AS22" s="21">
        <f>SUM(AP22/12)</f>
        <v>2116.75</v>
      </c>
    </row>
    <row r="23" spans="2:45" ht="18.75" thickBot="1" x14ac:dyDescent="0.3">
      <c r="B23" s="92"/>
      <c r="C23" s="93"/>
      <c r="D23" s="41"/>
      <c r="E23" s="68" t="s">
        <v>46</v>
      </c>
      <c r="F23" s="66"/>
      <c r="G23" s="65"/>
      <c r="H23" s="69"/>
      <c r="I23" s="66">
        <v>600</v>
      </c>
      <c r="J23" s="65">
        <v>150</v>
      </c>
      <c r="K23" s="69"/>
      <c r="L23" s="66">
        <v>600</v>
      </c>
      <c r="M23" s="65">
        <v>600</v>
      </c>
      <c r="N23" s="69"/>
      <c r="O23" s="66">
        <v>600</v>
      </c>
      <c r="P23" s="65"/>
      <c r="Q23" s="69"/>
      <c r="R23" s="66">
        <v>1500</v>
      </c>
      <c r="S23" s="65">
        <v>1766</v>
      </c>
      <c r="T23" s="69"/>
      <c r="U23" s="66">
        <v>1050</v>
      </c>
      <c r="V23" s="65"/>
      <c r="W23" s="69"/>
      <c r="X23" s="66">
        <v>1350</v>
      </c>
      <c r="Y23" s="65"/>
      <c r="Z23" s="69"/>
      <c r="AA23" s="66">
        <v>600</v>
      </c>
      <c r="AB23" s="65"/>
      <c r="AC23" s="69"/>
      <c r="AD23" s="66">
        <v>600</v>
      </c>
      <c r="AE23" s="65"/>
      <c r="AF23" s="69"/>
      <c r="AG23" s="66">
        <v>600</v>
      </c>
      <c r="AH23" s="65"/>
      <c r="AI23" s="69"/>
      <c r="AJ23" s="66">
        <v>600</v>
      </c>
      <c r="AK23" s="65"/>
      <c r="AL23" s="69"/>
      <c r="AM23" s="66">
        <v>600</v>
      </c>
      <c r="AN23" s="65"/>
      <c r="AO23" s="69"/>
      <c r="AP23" s="67">
        <f>SUM(F23+I23+L23+O23+R23+U23+X23+X23+X23+AA23+AD23+AG23+AJ23+AM23)</f>
        <v>11400</v>
      </c>
      <c r="AQ23" s="64">
        <f>SUM(G23+J23+M23+P23+S23+V23+Y23+AB23+AE23+AH23+AK23+AN23)</f>
        <v>2516</v>
      </c>
      <c r="AR23" s="64">
        <f t="shared" ref="AR23:AR25" si="15">SUM(AP23/12)</f>
        <v>950</v>
      </c>
      <c r="AS23" s="65">
        <f>SUM(AP23/12)</f>
        <v>950</v>
      </c>
    </row>
    <row r="24" spans="2:45" ht="18.75" thickBot="1" x14ac:dyDescent="0.3">
      <c r="B24" s="92"/>
      <c r="C24" s="93"/>
      <c r="D24" s="41"/>
      <c r="E24" s="30" t="s">
        <v>61</v>
      </c>
      <c r="F24" s="20"/>
      <c r="G24" s="21"/>
      <c r="H24" s="14"/>
      <c r="I24" s="20">
        <v>300</v>
      </c>
      <c r="J24" s="21">
        <v>300</v>
      </c>
      <c r="K24" s="14"/>
      <c r="L24" s="20">
        <v>300</v>
      </c>
      <c r="M24" s="21">
        <v>300</v>
      </c>
      <c r="N24" s="14"/>
      <c r="O24" s="20">
        <v>300</v>
      </c>
      <c r="P24" s="21"/>
      <c r="Q24" s="14"/>
      <c r="R24" s="20">
        <v>35.880000000000003</v>
      </c>
      <c r="S24" s="21">
        <v>35.880000000000003</v>
      </c>
      <c r="T24" s="14"/>
      <c r="U24" s="20"/>
      <c r="V24" s="21"/>
      <c r="W24" s="14"/>
      <c r="X24" s="20">
        <v>1200</v>
      </c>
      <c r="Y24" s="21"/>
      <c r="Z24" s="14"/>
      <c r="AA24" s="20"/>
      <c r="AB24" s="21"/>
      <c r="AC24" s="14"/>
      <c r="AD24" s="20"/>
      <c r="AE24" s="21"/>
      <c r="AF24" s="14"/>
      <c r="AG24" s="20"/>
      <c r="AH24" s="21"/>
      <c r="AI24" s="14"/>
      <c r="AJ24" s="20"/>
      <c r="AK24" s="21"/>
      <c r="AL24" s="14"/>
      <c r="AM24" s="20"/>
      <c r="AN24" s="21"/>
      <c r="AO24" s="14"/>
      <c r="AP24" s="47">
        <f>SUM(F24+I24+L24+O24+R24+U24+X24+X24+X24+AA24+AD24+AG24+AJ24+AM24)</f>
        <v>4535.88</v>
      </c>
      <c r="AQ24" s="7">
        <f>SUM(G24+J24+M24+P24+S24+V24+Y24+AB24+AE24+AH24+AK24+AN24)</f>
        <v>635.88</v>
      </c>
      <c r="AR24" s="7">
        <f t="shared" si="15"/>
        <v>377.99</v>
      </c>
      <c r="AS24" s="21">
        <f>SUM(AP24/12)</f>
        <v>377.99</v>
      </c>
    </row>
    <row r="25" spans="2:45" ht="18.75" thickBot="1" x14ac:dyDescent="0.3">
      <c r="B25" s="96"/>
      <c r="C25" s="97"/>
      <c r="D25" s="41"/>
      <c r="E25" s="70" t="s">
        <v>47</v>
      </c>
      <c r="F25" s="71"/>
      <c r="G25" s="72"/>
      <c r="H25" s="73"/>
      <c r="I25" s="71">
        <v>873.8</v>
      </c>
      <c r="J25" s="72">
        <v>619.29999999999995</v>
      </c>
      <c r="K25" s="73"/>
      <c r="L25" s="71">
        <v>652</v>
      </c>
      <c r="M25" s="72">
        <v>652</v>
      </c>
      <c r="N25" s="73"/>
      <c r="O25" s="71">
        <v>1012</v>
      </c>
      <c r="P25" s="72"/>
      <c r="Q25" s="73"/>
      <c r="R25" s="71">
        <v>1012</v>
      </c>
      <c r="S25" s="72">
        <v>665.4</v>
      </c>
      <c r="T25" s="73"/>
      <c r="U25" s="71">
        <v>920</v>
      </c>
      <c r="V25" s="72">
        <v>920</v>
      </c>
      <c r="W25" s="73"/>
      <c r="X25" s="71">
        <v>529</v>
      </c>
      <c r="Y25" s="72"/>
      <c r="Z25" s="73"/>
      <c r="AA25" s="71">
        <v>1012</v>
      </c>
      <c r="AB25" s="72"/>
      <c r="AC25" s="73"/>
      <c r="AD25" s="71">
        <v>966</v>
      </c>
      <c r="AE25" s="72"/>
      <c r="AF25" s="73"/>
      <c r="AG25" s="71">
        <v>1058</v>
      </c>
      <c r="AH25" s="72"/>
      <c r="AI25" s="73"/>
      <c r="AJ25" s="71">
        <v>920</v>
      </c>
      <c r="AK25" s="72"/>
      <c r="AL25" s="73"/>
      <c r="AM25" s="71">
        <v>966</v>
      </c>
      <c r="AN25" s="72"/>
      <c r="AO25" s="73"/>
      <c r="AP25" s="74">
        <f>SUM(F25+I25+L25+O25+R25+U25+X25+X25+X25+AA25+AD25+AG25+AJ25+AM25)</f>
        <v>10978.8</v>
      </c>
      <c r="AQ25" s="75">
        <f>SUM(G25+J25+M25+P25+S25+V25+Y25+AB25+AE25+AH25+AK25+AN25)</f>
        <v>2856.7</v>
      </c>
      <c r="AR25" s="75">
        <f t="shared" si="15"/>
        <v>914.9</v>
      </c>
      <c r="AS25" s="72">
        <f>SUM(AP25/12)</f>
        <v>914.9</v>
      </c>
    </row>
    <row r="26" spans="2:45" ht="15.75" thickBot="1" x14ac:dyDescent="0.3">
      <c r="B26" s="24"/>
      <c r="H26" s="32"/>
      <c r="K26" s="32"/>
      <c r="N26" s="32"/>
      <c r="Q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</row>
    <row r="27" spans="2:45" ht="36.75" customHeight="1" thickBot="1" x14ac:dyDescent="0.3">
      <c r="B27" s="98" t="s">
        <v>22</v>
      </c>
      <c r="C27" s="99"/>
      <c r="D27" s="40"/>
      <c r="E27" s="34" t="s">
        <v>23</v>
      </c>
      <c r="F27" s="16" t="s">
        <v>32</v>
      </c>
      <c r="G27" s="17" t="s">
        <v>31</v>
      </c>
      <c r="H27" s="43"/>
      <c r="I27" s="16" t="s">
        <v>32</v>
      </c>
      <c r="J27" s="17" t="s">
        <v>31</v>
      </c>
      <c r="K27" s="89"/>
      <c r="L27" s="16" t="s">
        <v>32</v>
      </c>
      <c r="M27" s="17" t="s">
        <v>31</v>
      </c>
      <c r="N27" s="89"/>
      <c r="O27" s="16" t="s">
        <v>32</v>
      </c>
      <c r="P27" s="17" t="s">
        <v>31</v>
      </c>
      <c r="Q27" s="89"/>
      <c r="R27" s="16" t="s">
        <v>32</v>
      </c>
      <c r="S27" s="17" t="s">
        <v>31</v>
      </c>
      <c r="T27" s="89"/>
      <c r="U27" s="16" t="s">
        <v>32</v>
      </c>
      <c r="V27" s="17" t="s">
        <v>31</v>
      </c>
      <c r="W27" s="39"/>
      <c r="X27" s="16" t="s">
        <v>32</v>
      </c>
      <c r="Y27" s="17" t="s">
        <v>31</v>
      </c>
      <c r="Z27" s="39"/>
      <c r="AA27" s="16" t="s">
        <v>32</v>
      </c>
      <c r="AB27" s="17" t="s">
        <v>31</v>
      </c>
      <c r="AC27" s="39"/>
      <c r="AD27" s="16" t="s">
        <v>32</v>
      </c>
      <c r="AE27" s="17" t="s">
        <v>31</v>
      </c>
      <c r="AF27" s="39"/>
      <c r="AG27" s="16" t="s">
        <v>32</v>
      </c>
      <c r="AH27" s="17" t="s">
        <v>31</v>
      </c>
      <c r="AI27" s="39"/>
      <c r="AJ27" s="16" t="s">
        <v>32</v>
      </c>
      <c r="AK27" s="17" t="s">
        <v>31</v>
      </c>
      <c r="AL27" s="39"/>
      <c r="AM27" s="16" t="s">
        <v>32</v>
      </c>
      <c r="AN27" s="17" t="s">
        <v>31</v>
      </c>
      <c r="AO27" s="39"/>
      <c r="AP27" s="55" t="s">
        <v>27</v>
      </c>
      <c r="AQ27" s="56" t="s">
        <v>28</v>
      </c>
      <c r="AR27" s="56" t="s">
        <v>30</v>
      </c>
      <c r="AS27" s="57" t="s">
        <v>29</v>
      </c>
    </row>
    <row r="28" spans="2:45" s="6" customFormat="1" ht="20.25" thickBot="1" x14ac:dyDescent="0.3">
      <c r="B28" s="100"/>
      <c r="C28" s="101"/>
      <c r="D28" s="42"/>
      <c r="E28" s="58" t="s">
        <v>1</v>
      </c>
      <c r="F28" s="59">
        <f>SUM(F21-F5)</f>
        <v>0</v>
      </c>
      <c r="G28" s="60">
        <f>SUM(G21-G5)</f>
        <v>0</v>
      </c>
      <c r="H28" s="44"/>
      <c r="I28" s="59">
        <f>SUM(I21-I5)</f>
        <v>348.5</v>
      </c>
      <c r="J28" s="60">
        <f>SUM(J21-J5)</f>
        <v>-209.89999999999986</v>
      </c>
      <c r="K28" s="90"/>
      <c r="L28" s="59">
        <f>SUM(L21-L5)</f>
        <v>-430.82999999999993</v>
      </c>
      <c r="M28" s="60">
        <f>SUM(M21-M5)</f>
        <v>-425.82999999999993</v>
      </c>
      <c r="N28" s="90"/>
      <c r="O28" s="59">
        <f>SUM(O21-O5)</f>
        <v>586.61999999999989</v>
      </c>
      <c r="P28" s="60">
        <f>SUM(P21-P5)</f>
        <v>-262.58</v>
      </c>
      <c r="Q28" s="90"/>
      <c r="R28" s="59">
        <f>SUM(R21-R5)</f>
        <v>3591.25</v>
      </c>
      <c r="S28" s="60">
        <f>SUM(S21-S5)</f>
        <v>1546.3899999999999</v>
      </c>
      <c r="T28" s="90"/>
      <c r="U28" s="59">
        <f>SUM(U21-U5)</f>
        <v>1720.04</v>
      </c>
      <c r="V28" s="60">
        <f>SUM(V21-V5)</f>
        <v>-175.26000000000022</v>
      </c>
      <c r="W28" s="31"/>
      <c r="X28" s="59">
        <f>SUM(X21-X5)</f>
        <v>1667.85</v>
      </c>
      <c r="Y28" s="60">
        <f>SUM(Y21-Y5)</f>
        <v>0</v>
      </c>
      <c r="Z28" s="31"/>
      <c r="AA28" s="59">
        <f>SUM(AA21-AA5)</f>
        <v>1266.53</v>
      </c>
      <c r="AB28" s="60">
        <f>SUM(AB21-AB5)</f>
        <v>0</v>
      </c>
      <c r="AC28" s="31"/>
      <c r="AD28" s="59">
        <f>SUM(AD21-AD5)</f>
        <v>2343.0299999999997</v>
      </c>
      <c r="AE28" s="60">
        <f>SUM(AE21-AE5)</f>
        <v>0</v>
      </c>
      <c r="AF28" s="31"/>
      <c r="AG28" s="59">
        <f>SUM(AG21-AG5)</f>
        <v>2435.0299999999997</v>
      </c>
      <c r="AH28" s="60">
        <f>SUM(AH21-AH5)</f>
        <v>0</v>
      </c>
      <c r="AI28" s="31"/>
      <c r="AJ28" s="59">
        <f>SUM(AJ21-AJ5)</f>
        <v>2297.0299999999997</v>
      </c>
      <c r="AK28" s="60">
        <f>SUM(AK21-AK5)</f>
        <v>0</v>
      </c>
      <c r="AL28" s="31"/>
      <c r="AM28" s="59">
        <f>SUM(AM21-AM5)</f>
        <v>2563.0299999999997</v>
      </c>
      <c r="AN28" s="60">
        <f>SUM(AN21-AN5)</f>
        <v>0</v>
      </c>
      <c r="AO28" s="31"/>
      <c r="AP28" s="59">
        <f>SUM(F28+I28+L28+O28+R28+U28+X28+X28+X28+AA28+AD28+AG28+AJ28+AM28)</f>
        <v>21723.78</v>
      </c>
      <c r="AQ28" s="61">
        <f>SUM(G28+J28+M28+P28+S28+V28+Y28+AB28+AE28+AH28+AK28+AN28)</f>
        <v>472.81999999999994</v>
      </c>
      <c r="AR28" s="61">
        <f>SUM(AP28/12)</f>
        <v>1810.3149999999998</v>
      </c>
      <c r="AS28" s="60">
        <f>SUM(AQ28/12)</f>
        <v>39.401666666666664</v>
      </c>
    </row>
  </sheetData>
  <mergeCells count="39">
    <mergeCell ref="AJ3:AL3"/>
    <mergeCell ref="AM3:AO3"/>
    <mergeCell ref="F3:H3"/>
    <mergeCell ref="I3:K3"/>
    <mergeCell ref="L3:N3"/>
    <mergeCell ref="O3:Q3"/>
    <mergeCell ref="R3:T3"/>
    <mergeCell ref="U3:W3"/>
    <mergeCell ref="B9:C9"/>
    <mergeCell ref="X3:Z3"/>
    <mergeCell ref="AA3:AC3"/>
    <mergeCell ref="AD3:AF3"/>
    <mergeCell ref="AG3:AI3"/>
    <mergeCell ref="N27:N28"/>
    <mergeCell ref="Q27:Q28"/>
    <mergeCell ref="T27:T28"/>
    <mergeCell ref="B28:C28"/>
    <mergeCell ref="B19:AS19"/>
    <mergeCell ref="B20:C20"/>
    <mergeCell ref="B21:C21"/>
    <mergeCell ref="B22:C22"/>
    <mergeCell ref="B23:C23"/>
    <mergeCell ref="B24:C24"/>
    <mergeCell ref="F2:J2"/>
    <mergeCell ref="D1:E2"/>
    <mergeCell ref="B25:C25"/>
    <mergeCell ref="B27:C27"/>
    <mergeCell ref="K27:K28"/>
    <mergeCell ref="B10:C10"/>
    <mergeCell ref="B11:C11"/>
    <mergeCell ref="B12:C12"/>
    <mergeCell ref="B13:C13"/>
    <mergeCell ref="B14:C14"/>
    <mergeCell ref="B18:C18"/>
    <mergeCell ref="B4:C4"/>
    <mergeCell ref="B5:C5"/>
    <mergeCell ref="B6:C6"/>
    <mergeCell ref="B7:C7"/>
    <mergeCell ref="B8:C8"/>
  </mergeCells>
  <pageMargins left="0.511811024" right="0.511811024" top="0.78740157499999996" bottom="0.78740157499999996" header="0.31496062000000002" footer="0.31496062000000002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3" operator="containsText" id="{0F3983F8-3A7E-44A0-8C0E-70E33A5AD2F8}">
            <xm:f>NOT(ISERROR(SEARCH($A$6,H5)))</xm:f>
            <xm:f>$A$6</xm:f>
            <x14:dxf>
              <font>
                <color rgb="FF00B0F0"/>
              </font>
              <fill>
                <patternFill>
                  <bgColor rgb="FF00B0F0"/>
                </patternFill>
              </fill>
            </x14:dxf>
          </x14:cfRule>
          <x14:cfRule type="containsText" priority="32" operator="containsText" id="{6539F4B0-94FA-416F-9A8D-53174D841349}">
            <xm:f>NOT(ISERROR(SEARCH($A$7,H5)))</xm:f>
            <xm:f>$A$7</xm:f>
            <x14:dxf>
              <font>
                <color rgb="FFF33B3B"/>
              </font>
              <fill>
                <patternFill>
                  <bgColor rgb="FFF33B3B"/>
                </patternFill>
              </fill>
            </x14:dxf>
          </x14:cfRule>
          <x14:cfRule type="containsText" priority="31" operator="containsText" id="{60DFCE44-E8CF-408D-8BD9-293DB034AA17}">
            <xm:f>NOT(ISERROR(SEARCH($A$5,H5)))</xm:f>
            <xm:f>$A$5</xm:f>
            <x14:dxf>
              <font>
                <color theme="9"/>
              </font>
              <fill>
                <patternFill>
                  <bgColor theme="9"/>
                </patternFill>
              </fill>
            </x14:dxf>
          </x14:cfRule>
          <xm:sqref>H5:H18 W5:W18 Z5:Z18 AC5:AC18 AF5:AF18 AI5:AI18 AL5:AL18 AO5:AO18</xm:sqref>
        </x14:conditionalFormatting>
        <x14:conditionalFormatting xmlns:xm="http://schemas.microsoft.com/office/excel/2006/main">
          <x14:cfRule type="containsText" priority="16" operator="containsText" id="{E8315825-5700-461D-80CB-FDF1DD5B723E}">
            <xm:f>NOT(ISERROR(SEARCH($A$7,H21)))</xm:f>
            <xm:f>$A$7</xm:f>
            <x14:dxf>
              <font>
                <color theme="9"/>
              </font>
              <fill>
                <patternFill>
                  <bgColor theme="9"/>
                </patternFill>
              </fill>
            </x14:dxf>
          </x14:cfRule>
          <x14:cfRule type="containsText" priority="17" operator="containsText" id="{C96A5736-B5E3-467C-9BB2-532966F2D170}">
            <xm:f>NOT(ISERROR(SEARCH($A$5,H21)))</xm:f>
            <xm:f>$A$5</xm:f>
            <x14:dxf>
              <font>
                <color rgb="FFF33B3B"/>
              </font>
              <fill>
                <patternFill>
                  <bgColor rgb="FFF33B3B"/>
                </patternFill>
              </fill>
            </x14:dxf>
          </x14:cfRule>
          <x14:cfRule type="containsText" priority="18" operator="containsText" id="{DB061B93-E7FA-4695-9A63-BFFAA407D7F3}">
            <xm:f>NOT(ISERROR(SEARCH($A$6,H21)))</xm:f>
            <xm:f>$A$6</xm:f>
            <x14:dxf>
              <font>
                <color rgb="FF00B0F0"/>
              </font>
              <fill>
                <patternFill>
                  <bgColor rgb="FF00B0F0"/>
                </patternFill>
              </fill>
            </x14:dxf>
          </x14:cfRule>
          <xm:sqref>H21:H25 W21:W25 Z21:Z25 AC21:AC25 AF21:AF25 AI21:AI25 AL21:AL25 AO21:AP25</xm:sqref>
        </x14:conditionalFormatting>
        <x14:conditionalFormatting xmlns:xm="http://schemas.microsoft.com/office/excel/2006/main">
          <x14:cfRule type="containsText" priority="28" operator="containsText" id="{7C1E4E46-5EE1-461A-B983-D859E82525A1}">
            <xm:f>NOT(ISERROR(SEARCH($A$5,K5)))</xm:f>
            <xm:f>$A$5</xm:f>
            <x14:dxf>
              <font>
                <color theme="9"/>
              </font>
              <fill>
                <patternFill>
                  <bgColor theme="9"/>
                </patternFill>
              </fill>
            </x14:dxf>
          </x14:cfRule>
          <x14:cfRule type="containsText" priority="29" operator="containsText" id="{58375CEB-CFA1-4766-9048-FC3C7CDCEA21}">
            <xm:f>NOT(ISERROR(SEARCH($A$7,K5)))</xm:f>
            <xm:f>$A$7</xm:f>
            <x14:dxf>
              <font>
                <color rgb="FFF33B3B"/>
              </font>
              <fill>
                <patternFill>
                  <bgColor rgb="FFF33B3B"/>
                </patternFill>
              </fill>
            </x14:dxf>
          </x14:cfRule>
          <x14:cfRule type="containsText" priority="30" operator="containsText" id="{694413FD-71A7-43B6-A704-4AB449D3F794}">
            <xm:f>NOT(ISERROR(SEARCH($A$6,K5)))</xm:f>
            <xm:f>$A$6</xm:f>
            <x14:dxf>
              <font>
                <color rgb="FF00B0F0"/>
              </font>
              <fill>
                <patternFill>
                  <bgColor rgb="FF00B0F0"/>
                </patternFill>
              </fill>
            </x14:dxf>
          </x14:cfRule>
          <xm:sqref>K5:K18</xm:sqref>
        </x14:conditionalFormatting>
        <x14:conditionalFormatting xmlns:xm="http://schemas.microsoft.com/office/excel/2006/main">
          <x14:cfRule type="containsText" priority="13" operator="containsText" id="{9533AFAB-431B-4B90-9D1A-4BF7DDE645C2}">
            <xm:f>NOT(ISERROR(SEARCH($A$7,K21)))</xm:f>
            <xm:f>$A$7</xm:f>
            <x14:dxf>
              <font>
                <color theme="9"/>
              </font>
              <fill>
                <patternFill>
                  <bgColor theme="9"/>
                </patternFill>
              </fill>
            </x14:dxf>
          </x14:cfRule>
          <x14:cfRule type="containsText" priority="15" operator="containsText" id="{446F34C4-C7E9-4961-B3E0-FC9985FAC7C6}">
            <xm:f>NOT(ISERROR(SEARCH($A$6,K21)))</xm:f>
            <xm:f>$A$6</xm:f>
            <x14:dxf>
              <font>
                <color rgb="FF00B0F0"/>
              </font>
              <fill>
                <patternFill>
                  <bgColor rgb="FF00B0F0"/>
                </patternFill>
              </fill>
            </x14:dxf>
          </x14:cfRule>
          <x14:cfRule type="containsText" priority="14" operator="containsText" id="{6A0F6157-0980-4B59-8DA5-D865FC94A720}">
            <xm:f>NOT(ISERROR(SEARCH($A$5,K21)))</xm:f>
            <xm:f>$A$5</xm:f>
            <x14:dxf>
              <font>
                <color rgb="FFF33B3B"/>
              </font>
              <fill>
                <patternFill>
                  <bgColor rgb="FFF33B3B"/>
                </patternFill>
              </fill>
            </x14:dxf>
          </x14:cfRule>
          <xm:sqref>K21:K25</xm:sqref>
        </x14:conditionalFormatting>
        <x14:conditionalFormatting xmlns:xm="http://schemas.microsoft.com/office/excel/2006/main">
          <x14:cfRule type="containsText" priority="25" operator="containsText" id="{5C4CFCB4-6E9A-42C5-8B83-9D48D6B303D3}">
            <xm:f>NOT(ISERROR(SEARCH($A$5,N5)))</xm:f>
            <xm:f>$A$5</xm:f>
            <x14:dxf>
              <font>
                <color theme="9"/>
              </font>
              <fill>
                <patternFill>
                  <bgColor theme="9"/>
                </patternFill>
              </fill>
            </x14:dxf>
          </x14:cfRule>
          <x14:cfRule type="containsText" priority="26" operator="containsText" id="{02066F1D-B729-4E0A-A40B-E8F52C27425E}">
            <xm:f>NOT(ISERROR(SEARCH($A$7,N5)))</xm:f>
            <xm:f>$A$7</xm:f>
            <x14:dxf>
              <font>
                <color rgb="FFF33B3B"/>
              </font>
              <fill>
                <patternFill>
                  <bgColor rgb="FFF33B3B"/>
                </patternFill>
              </fill>
            </x14:dxf>
          </x14:cfRule>
          <x14:cfRule type="containsText" priority="27" operator="containsText" id="{77A0D8F2-C38F-447D-A706-521E1B4A53E5}">
            <xm:f>NOT(ISERROR(SEARCH($A$6,N5)))</xm:f>
            <xm:f>$A$6</xm:f>
            <x14:dxf>
              <font>
                <color rgb="FF00B0F0"/>
              </font>
              <fill>
                <patternFill>
                  <bgColor rgb="FF00B0F0"/>
                </patternFill>
              </fill>
            </x14:dxf>
          </x14:cfRule>
          <xm:sqref>N5:N18</xm:sqref>
        </x14:conditionalFormatting>
        <x14:conditionalFormatting xmlns:xm="http://schemas.microsoft.com/office/excel/2006/main">
          <x14:cfRule type="containsText" priority="10" operator="containsText" id="{7F193A1D-9054-4D03-9CA2-2005FE56FBFD}">
            <xm:f>NOT(ISERROR(SEARCH($A$7,N21)))</xm:f>
            <xm:f>$A$7</xm:f>
            <x14:dxf>
              <font>
                <color theme="9"/>
              </font>
              <fill>
                <patternFill>
                  <bgColor theme="9"/>
                </patternFill>
              </fill>
            </x14:dxf>
          </x14:cfRule>
          <x14:cfRule type="containsText" priority="11" operator="containsText" id="{8660252B-3D21-46CC-BF85-E97ED7D4790A}">
            <xm:f>NOT(ISERROR(SEARCH($A$5,N21)))</xm:f>
            <xm:f>$A$5</xm:f>
            <x14:dxf>
              <font>
                <color rgb="FFF33B3B"/>
              </font>
              <fill>
                <patternFill>
                  <bgColor rgb="FFF33B3B"/>
                </patternFill>
              </fill>
            </x14:dxf>
          </x14:cfRule>
          <x14:cfRule type="containsText" priority="12" operator="containsText" id="{9A44452F-DB55-4085-B047-1D5CCF6FA7D7}">
            <xm:f>NOT(ISERROR(SEARCH($A$6,N21)))</xm:f>
            <xm:f>$A$6</xm:f>
            <x14:dxf>
              <font>
                <color rgb="FF00B0F0"/>
              </font>
              <fill>
                <patternFill>
                  <bgColor rgb="FF00B0F0"/>
                </patternFill>
              </fill>
            </x14:dxf>
          </x14:cfRule>
          <xm:sqref>N21:N25</xm:sqref>
        </x14:conditionalFormatting>
        <x14:conditionalFormatting xmlns:xm="http://schemas.microsoft.com/office/excel/2006/main">
          <x14:cfRule type="containsText" priority="22" operator="containsText" id="{D88E3D34-07AE-40F0-A58A-2BDFE20C1817}">
            <xm:f>NOT(ISERROR(SEARCH($A$5,Q5)))</xm:f>
            <xm:f>$A$5</xm:f>
            <x14:dxf>
              <font>
                <color theme="9"/>
              </font>
              <fill>
                <patternFill>
                  <bgColor theme="9"/>
                </patternFill>
              </fill>
            </x14:dxf>
          </x14:cfRule>
          <x14:cfRule type="containsText" priority="23" operator="containsText" id="{018577B8-972A-44E2-AF26-080E4C998A52}">
            <xm:f>NOT(ISERROR(SEARCH($A$7,Q5)))</xm:f>
            <xm:f>$A$7</xm:f>
            <x14:dxf>
              <font>
                <color rgb="FFF33B3B"/>
              </font>
              <fill>
                <patternFill>
                  <bgColor rgb="FFF33B3B"/>
                </patternFill>
              </fill>
            </x14:dxf>
          </x14:cfRule>
          <x14:cfRule type="containsText" priority="24" operator="containsText" id="{7BF99AB0-9998-47B3-BA22-C0C9EE79F122}">
            <xm:f>NOT(ISERROR(SEARCH($A$6,Q5)))</xm:f>
            <xm:f>$A$6</xm:f>
            <x14:dxf>
              <font>
                <color rgb="FF00B0F0"/>
              </font>
              <fill>
                <patternFill>
                  <bgColor rgb="FF00B0F0"/>
                </patternFill>
              </fill>
            </x14:dxf>
          </x14:cfRule>
          <xm:sqref>Q5:Q18</xm:sqref>
        </x14:conditionalFormatting>
        <x14:conditionalFormatting xmlns:xm="http://schemas.microsoft.com/office/excel/2006/main">
          <x14:cfRule type="containsText" priority="7" operator="containsText" id="{45307A5B-18E6-47EA-92FC-373D5DA09AA7}">
            <xm:f>NOT(ISERROR(SEARCH($A$7,Q21)))</xm:f>
            <xm:f>$A$7</xm:f>
            <x14:dxf>
              <font>
                <color theme="9"/>
              </font>
              <fill>
                <patternFill>
                  <bgColor theme="9"/>
                </patternFill>
              </fill>
            </x14:dxf>
          </x14:cfRule>
          <x14:cfRule type="containsText" priority="8" operator="containsText" id="{9F1F6B84-9776-43F3-BCDF-8FFEE4F4ECD9}">
            <xm:f>NOT(ISERROR(SEARCH($A$5,Q21)))</xm:f>
            <xm:f>$A$5</xm:f>
            <x14:dxf>
              <font>
                <color rgb="FFF33B3B"/>
              </font>
              <fill>
                <patternFill>
                  <bgColor rgb="FFF33B3B"/>
                </patternFill>
              </fill>
            </x14:dxf>
          </x14:cfRule>
          <x14:cfRule type="containsText" priority="9" operator="containsText" id="{50CE9E4D-0D59-4384-A5BB-0AFD73B490F7}">
            <xm:f>NOT(ISERROR(SEARCH($A$6,Q21)))</xm:f>
            <xm:f>$A$6</xm:f>
            <x14:dxf>
              <font>
                <color rgb="FF00B0F0"/>
              </font>
              <fill>
                <patternFill>
                  <bgColor rgb="FF00B0F0"/>
                </patternFill>
              </fill>
            </x14:dxf>
          </x14:cfRule>
          <xm:sqref>Q21:Q25</xm:sqref>
        </x14:conditionalFormatting>
        <x14:conditionalFormatting xmlns:xm="http://schemas.microsoft.com/office/excel/2006/main">
          <x14:cfRule type="containsText" priority="19" operator="containsText" id="{CB05E2D8-567D-41FB-BA97-9B94E6F2AEC8}">
            <xm:f>NOT(ISERROR(SEARCH($A$5,T5)))</xm:f>
            <xm:f>$A$5</xm:f>
            <x14:dxf>
              <font>
                <color theme="9"/>
              </font>
              <fill>
                <patternFill>
                  <bgColor theme="9"/>
                </patternFill>
              </fill>
            </x14:dxf>
          </x14:cfRule>
          <x14:cfRule type="containsText" priority="20" operator="containsText" id="{DDEFB2B6-6A29-4B05-9B50-DA79EBCB405B}">
            <xm:f>NOT(ISERROR(SEARCH($A$7,T5)))</xm:f>
            <xm:f>$A$7</xm:f>
            <x14:dxf>
              <font>
                <color rgb="FFF33B3B"/>
              </font>
              <fill>
                <patternFill>
                  <bgColor rgb="FFF33B3B"/>
                </patternFill>
              </fill>
            </x14:dxf>
          </x14:cfRule>
          <x14:cfRule type="containsText" priority="21" operator="containsText" id="{075CB60F-1F6E-407F-8AFF-919CB0BABEB2}">
            <xm:f>NOT(ISERROR(SEARCH($A$6,T5)))</xm:f>
            <xm:f>$A$6</xm:f>
            <x14:dxf>
              <font>
                <color rgb="FF00B0F0"/>
              </font>
              <fill>
                <patternFill>
                  <bgColor rgb="FF00B0F0"/>
                </patternFill>
              </fill>
            </x14:dxf>
          </x14:cfRule>
          <xm:sqref>T5:T18</xm:sqref>
        </x14:conditionalFormatting>
        <x14:conditionalFormatting xmlns:xm="http://schemas.microsoft.com/office/excel/2006/main">
          <x14:cfRule type="containsText" priority="4" operator="containsText" id="{7C70FD8D-20DC-46AD-908C-147C3C3A6E1A}">
            <xm:f>NOT(ISERROR(SEARCH($A$7,T21)))</xm:f>
            <xm:f>$A$7</xm:f>
            <x14:dxf>
              <font>
                <color theme="9"/>
              </font>
              <fill>
                <patternFill>
                  <bgColor theme="9"/>
                </patternFill>
              </fill>
            </x14:dxf>
          </x14:cfRule>
          <x14:cfRule type="containsText" priority="5" operator="containsText" id="{C2EA417E-9BAB-40FE-AD88-B1E4D40EAE25}">
            <xm:f>NOT(ISERROR(SEARCH($A$5,T21)))</xm:f>
            <xm:f>$A$5</xm:f>
            <x14:dxf>
              <font>
                <color rgb="FFF33B3B"/>
              </font>
              <fill>
                <patternFill>
                  <bgColor rgb="FFF33B3B"/>
                </patternFill>
              </fill>
            </x14:dxf>
          </x14:cfRule>
          <x14:cfRule type="containsText" priority="6" operator="containsText" id="{D5D59369-AD9A-4E0A-B3EF-BB9481705654}">
            <xm:f>NOT(ISERROR(SEARCH($A$6,T21)))</xm:f>
            <xm:f>$A$6</xm:f>
            <x14:dxf>
              <font>
                <color rgb="FF00B0F0"/>
              </font>
              <fill>
                <patternFill>
                  <bgColor rgb="FF00B0F0"/>
                </patternFill>
              </fill>
            </x14:dxf>
          </x14:cfRule>
          <xm:sqref>T21:T25</xm:sqref>
        </x14:conditionalFormatting>
        <x14:conditionalFormatting xmlns:xm="http://schemas.microsoft.com/office/excel/2006/main">
          <x14:cfRule type="containsText" priority="2" operator="containsText" id="{A2E99C89-162A-4945-8AF4-2FB9A9AB795F}">
            <xm:f>NOT(ISERROR(SEARCH($A$5,AR22)))</xm:f>
            <xm:f>$A$5</xm:f>
            <x14:dxf>
              <font>
                <color rgb="FFF33B3B"/>
              </font>
              <fill>
                <patternFill>
                  <bgColor rgb="FFF33B3B"/>
                </patternFill>
              </fill>
            </x14:dxf>
          </x14:cfRule>
          <x14:cfRule type="containsText" priority="3" operator="containsText" id="{F703F96A-5680-4C9D-9A5A-9FB9CA5780F1}">
            <xm:f>NOT(ISERROR(SEARCH($A$6,AR22)))</xm:f>
            <xm:f>$A$6</xm:f>
            <x14:dxf>
              <font>
                <color rgb="FF00B0F0"/>
              </font>
              <fill>
                <patternFill>
                  <bgColor rgb="FF00B0F0"/>
                </patternFill>
              </fill>
            </x14:dxf>
          </x14:cfRule>
          <x14:cfRule type="containsText" priority="1" operator="containsText" id="{BF094ED3-8A12-44F3-A1FD-679864D41393}">
            <xm:f>NOT(ISERROR(SEARCH($A$7,AR22)))</xm:f>
            <xm:f>$A$7</xm:f>
            <x14:dxf>
              <font>
                <color theme="9"/>
              </font>
              <fill>
                <patternFill>
                  <bgColor theme="9"/>
                </patternFill>
              </fill>
            </x14:dxf>
          </x14:cfRule>
          <xm:sqref>AR22:AR25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A8E46-71FF-42E9-A37A-EA67CE9F0DA8}">
  <sheetPr>
    <tabColor rgb="FFFAA0FC"/>
  </sheetPr>
  <dimension ref="A1:AS28"/>
  <sheetViews>
    <sheetView showGridLines="0" topLeftCell="U1" zoomScaleNormal="100" workbookViewId="0">
      <selection activeCell="AD13" sqref="AD13"/>
    </sheetView>
  </sheetViews>
  <sheetFormatPr defaultRowHeight="15" x14ac:dyDescent="0.25"/>
  <cols>
    <col min="1" max="1" width="0" hidden="1" customWidth="1"/>
    <col min="2" max="2" width="7" hidden="1" customWidth="1"/>
    <col min="3" max="3" width="0" hidden="1" customWidth="1"/>
    <col min="4" max="4" width="20.28515625" customWidth="1"/>
    <col min="5" max="5" width="17.85546875" bestFit="1" customWidth="1"/>
    <col min="6" max="6" width="12.42578125" hidden="1" customWidth="1"/>
    <col min="7" max="7" width="13.7109375" hidden="1" customWidth="1"/>
    <col min="8" max="8" width="8.42578125" hidden="1" customWidth="1"/>
    <col min="9" max="9" width="14.140625" hidden="1" customWidth="1"/>
    <col min="10" max="10" width="18.42578125" hidden="1" customWidth="1"/>
    <col min="11" max="11" width="8.5703125" hidden="1" customWidth="1"/>
    <col min="12" max="13" width="16" hidden="1" customWidth="1"/>
    <col min="14" max="14" width="8.28515625" hidden="1" customWidth="1"/>
    <col min="15" max="16" width="16" hidden="1" customWidth="1"/>
    <col min="17" max="17" width="8.140625" hidden="1" customWidth="1"/>
    <col min="18" max="19" width="14.85546875" hidden="1" customWidth="1"/>
    <col min="20" max="20" width="8.42578125" hidden="1" customWidth="1"/>
    <col min="21" max="21" width="14.85546875" bestFit="1" customWidth="1"/>
    <col min="22" max="22" width="13" bestFit="1" customWidth="1"/>
    <col min="23" max="23" width="8.42578125" bestFit="1" customWidth="1"/>
    <col min="24" max="24" width="14.85546875" bestFit="1" customWidth="1"/>
    <col min="25" max="25" width="13" bestFit="1" customWidth="1"/>
    <col min="26" max="26" width="8.42578125" bestFit="1" customWidth="1"/>
    <col min="27" max="27" width="13.7109375" bestFit="1" customWidth="1"/>
    <col min="28" max="28" width="13" bestFit="1" customWidth="1"/>
    <col min="29" max="29" width="8.42578125" bestFit="1" customWidth="1"/>
    <col min="30" max="30" width="15.140625" customWidth="1"/>
    <col min="31" max="31" width="14.28515625" customWidth="1"/>
    <col min="32" max="32" width="8.42578125" bestFit="1" customWidth="1"/>
    <col min="33" max="34" width="15" customWidth="1"/>
    <col min="35" max="35" width="8.42578125" bestFit="1" customWidth="1"/>
    <col min="36" max="36" width="16.28515625" customWidth="1"/>
    <col min="37" max="37" width="16.140625" customWidth="1"/>
    <col min="38" max="38" width="8.42578125" bestFit="1" customWidth="1"/>
    <col min="39" max="39" width="15.28515625" customWidth="1"/>
    <col min="40" max="40" width="15.5703125" customWidth="1"/>
    <col min="41" max="41" width="8.42578125" bestFit="1" customWidth="1"/>
    <col min="42" max="42" width="15.7109375" bestFit="1" customWidth="1"/>
    <col min="43" max="44" width="17" bestFit="1" customWidth="1"/>
    <col min="45" max="45" width="18.7109375" customWidth="1"/>
  </cols>
  <sheetData>
    <row r="1" spans="1:45" x14ac:dyDescent="0.25">
      <c r="D1" s="103" t="s">
        <v>56</v>
      </c>
      <c r="E1" s="103"/>
    </row>
    <row r="2" spans="1:45" ht="50.25" customHeight="1" thickBot="1" x14ac:dyDescent="0.3">
      <c r="D2" s="103"/>
      <c r="E2" s="103"/>
      <c r="F2" s="102" t="s">
        <v>33</v>
      </c>
      <c r="G2" s="102"/>
      <c r="H2" s="102"/>
      <c r="I2" s="102"/>
      <c r="J2" s="102"/>
    </row>
    <row r="3" spans="1:45" ht="25.5" customHeight="1" thickBot="1" x14ac:dyDescent="0.75">
      <c r="B3" s="52"/>
      <c r="C3" s="53"/>
      <c r="D3" s="54"/>
      <c r="E3" s="54"/>
      <c r="F3" s="86" t="s">
        <v>8</v>
      </c>
      <c r="G3" s="87"/>
      <c r="H3" s="88"/>
      <c r="I3" s="86" t="s">
        <v>9</v>
      </c>
      <c r="J3" s="87"/>
      <c r="K3" s="88"/>
      <c r="L3" s="86" t="s">
        <v>10</v>
      </c>
      <c r="M3" s="87"/>
      <c r="N3" s="88"/>
      <c r="O3" s="86" t="s">
        <v>11</v>
      </c>
      <c r="P3" s="87"/>
      <c r="Q3" s="88"/>
      <c r="R3" s="86" t="s">
        <v>12</v>
      </c>
      <c r="S3" s="87"/>
      <c r="T3" s="88"/>
      <c r="U3" s="86" t="s">
        <v>13</v>
      </c>
      <c r="V3" s="87"/>
      <c r="W3" s="88"/>
      <c r="X3" s="86" t="s">
        <v>14</v>
      </c>
      <c r="Y3" s="87"/>
      <c r="Z3" s="88"/>
      <c r="AA3" s="86" t="s">
        <v>15</v>
      </c>
      <c r="AB3" s="87"/>
      <c r="AC3" s="88"/>
      <c r="AD3" s="86" t="s">
        <v>16</v>
      </c>
      <c r="AE3" s="87"/>
      <c r="AF3" s="88"/>
      <c r="AG3" s="86" t="s">
        <v>17</v>
      </c>
      <c r="AH3" s="87"/>
      <c r="AI3" s="88"/>
      <c r="AJ3" s="86" t="s">
        <v>18</v>
      </c>
      <c r="AK3" s="87"/>
      <c r="AL3" s="88"/>
      <c r="AM3" s="86" t="s">
        <v>19</v>
      </c>
      <c r="AN3" s="87"/>
      <c r="AO3" s="88"/>
      <c r="AP3" s="54"/>
      <c r="AQ3" s="54"/>
      <c r="AR3" s="54"/>
      <c r="AS3" s="54"/>
    </row>
    <row r="4" spans="1:45" s="1" customFormat="1" ht="30" thickBot="1" x14ac:dyDescent="0.3">
      <c r="B4" s="94" t="s">
        <v>22</v>
      </c>
      <c r="C4" s="95"/>
      <c r="D4" s="40"/>
      <c r="E4" s="34" t="s">
        <v>0</v>
      </c>
      <c r="F4" s="16" t="s">
        <v>32</v>
      </c>
      <c r="G4" s="9" t="s">
        <v>31</v>
      </c>
      <c r="H4" s="17"/>
      <c r="I4" s="16" t="s">
        <v>32</v>
      </c>
      <c r="J4" s="9" t="s">
        <v>31</v>
      </c>
      <c r="K4" s="17"/>
      <c r="L4" s="16" t="s">
        <v>32</v>
      </c>
      <c r="M4" s="9" t="s">
        <v>31</v>
      </c>
      <c r="N4" s="17"/>
      <c r="O4" s="16" t="s">
        <v>32</v>
      </c>
      <c r="P4" s="9" t="s">
        <v>31</v>
      </c>
      <c r="Q4" s="17"/>
      <c r="R4" s="16" t="s">
        <v>32</v>
      </c>
      <c r="S4" s="9" t="s">
        <v>31</v>
      </c>
      <c r="T4" s="17"/>
      <c r="U4" s="16" t="s">
        <v>32</v>
      </c>
      <c r="V4" s="9" t="s">
        <v>31</v>
      </c>
      <c r="W4" s="17"/>
      <c r="X4" s="16" t="s">
        <v>32</v>
      </c>
      <c r="Y4" s="9" t="s">
        <v>31</v>
      </c>
      <c r="Z4" s="17"/>
      <c r="AA4" s="16" t="s">
        <v>32</v>
      </c>
      <c r="AB4" s="9" t="s">
        <v>31</v>
      </c>
      <c r="AC4" s="17"/>
      <c r="AD4" s="16" t="s">
        <v>32</v>
      </c>
      <c r="AE4" s="9" t="s">
        <v>31</v>
      </c>
      <c r="AF4" s="17"/>
      <c r="AG4" s="16" t="s">
        <v>32</v>
      </c>
      <c r="AH4" s="9" t="s">
        <v>31</v>
      </c>
      <c r="AI4" s="17"/>
      <c r="AJ4" s="16" t="s">
        <v>32</v>
      </c>
      <c r="AK4" s="9" t="s">
        <v>31</v>
      </c>
      <c r="AL4" s="17"/>
      <c r="AM4" s="16" t="s">
        <v>32</v>
      </c>
      <c r="AN4" s="9" t="s">
        <v>31</v>
      </c>
      <c r="AO4" s="17"/>
      <c r="AP4" s="49" t="s">
        <v>27</v>
      </c>
      <c r="AQ4" s="50" t="s">
        <v>28</v>
      </c>
      <c r="AR4" s="50" t="s">
        <v>30</v>
      </c>
      <c r="AS4" s="51" t="s">
        <v>29</v>
      </c>
    </row>
    <row r="5" spans="1:45" ht="18.75" thickBot="1" x14ac:dyDescent="0.3">
      <c r="A5" t="s">
        <v>25</v>
      </c>
      <c r="B5" s="92"/>
      <c r="C5" s="93"/>
      <c r="D5" s="41"/>
      <c r="E5" s="35" t="s">
        <v>1</v>
      </c>
      <c r="F5" s="11">
        <f>SUM(F6:F18)</f>
        <v>1000</v>
      </c>
      <c r="G5" s="2">
        <f>SUM(G6:G18)</f>
        <v>1000</v>
      </c>
      <c r="H5" s="21" t="str">
        <f t="shared" ref="H5:H18" si="0">IF(G5 &lt; F5, "MENOR", IF(G5 = F5, "IGUAL", "MAIOR"))</f>
        <v>IGUAL</v>
      </c>
      <c r="I5" s="18">
        <f>SUM(I6:I18)</f>
        <v>2171.66</v>
      </c>
      <c r="J5" s="2">
        <f>SUM(J6:J18)</f>
        <v>1921.66</v>
      </c>
      <c r="K5" s="21" t="str">
        <f t="shared" ref="K5:K18" si="1">IF(J5 &lt; I5, "MENOR", IF(J5 = I5, "IGUAL", "MAIOR"))</f>
        <v>MENOR</v>
      </c>
      <c r="L5" s="18">
        <f>SUM(L6:L18)</f>
        <v>2058</v>
      </c>
      <c r="M5" s="2">
        <f>SUM(M6:M18)</f>
        <v>1808</v>
      </c>
      <c r="N5" s="21" t="str">
        <f t="shared" ref="N5:N18" si="2">IF(M5 &lt; L5, "MENOR", IF(M5 = L5, "IGUAL", "MAIOR"))</f>
        <v>MENOR</v>
      </c>
      <c r="O5" s="18">
        <f>SUM(O6:O18)</f>
        <v>3339</v>
      </c>
      <c r="P5" s="2">
        <f>SUM(P6:P18)</f>
        <v>0</v>
      </c>
      <c r="Q5" s="21" t="str">
        <f t="shared" ref="Q5:Q18" si="3">IF(P5 &lt; O5, "MENOR", IF(P5 = O5, "IGUAL", "MAIOR"))</f>
        <v>MENOR</v>
      </c>
      <c r="R5" s="18">
        <f>SUM(R6:R18)</f>
        <v>2182.5</v>
      </c>
      <c r="S5" s="2">
        <f>SUM(S6:S18)</f>
        <v>1954</v>
      </c>
      <c r="T5" s="21" t="str">
        <f t="shared" ref="T5:T18" si="4">IF(S5 &lt; R5, "MENOR", IF(S5 = R5, "IGUAL", "MAIOR"))</f>
        <v>MENOR</v>
      </c>
      <c r="U5" s="18">
        <f>SUM(U6:U18)</f>
        <v>3059</v>
      </c>
      <c r="V5" s="2">
        <f>SUM(V6:V18)</f>
        <v>1774</v>
      </c>
      <c r="W5" s="21" t="str">
        <f t="shared" ref="W5:W18" si="5">IF(V5 &lt; U5, "MENOR", IF(V5 = U5, "IGUAL", "MAIOR"))</f>
        <v>MENOR</v>
      </c>
      <c r="X5" s="18">
        <f>SUM(X6:X18)</f>
        <v>2664</v>
      </c>
      <c r="Y5" s="2">
        <f>SUM(Y6:Y18)</f>
        <v>0</v>
      </c>
      <c r="Z5" s="21" t="str">
        <f t="shared" ref="Z5:Z18" si="6">IF(Y5 &lt; X5, "MENOR", IF(Y5 = X5, "IGUAL", "MAIOR"))</f>
        <v>MENOR</v>
      </c>
      <c r="AA5" s="18">
        <f>SUM(AA6:AA18)</f>
        <v>2664</v>
      </c>
      <c r="AB5" s="2">
        <f>SUM(AB6:AB18)</f>
        <v>0</v>
      </c>
      <c r="AC5" s="21" t="str">
        <f t="shared" ref="AC5:AC18" si="7">IF(AB5 &lt; AA5, "MENOR", IF(AB5 = AA5, "IGUAL", "MAIOR"))</f>
        <v>MENOR</v>
      </c>
      <c r="AD5" s="18">
        <f>SUM(AD6:AD18)</f>
        <v>2592</v>
      </c>
      <c r="AE5" s="2">
        <f>SUM(AE6:AE18)</f>
        <v>0</v>
      </c>
      <c r="AF5" s="21" t="str">
        <f t="shared" ref="AF5:AF18" si="8">IF(AE5 &lt; AD5, "MENOR", IF(AE5 = AD5, "IGUAL", "MAIOR"))</f>
        <v>MENOR</v>
      </c>
      <c r="AG5" s="18">
        <f>SUM(AG6:AG18)</f>
        <v>2592</v>
      </c>
      <c r="AH5" s="2">
        <f>SUM(AH6:AH18)</f>
        <v>0</v>
      </c>
      <c r="AI5" s="21" t="str">
        <f t="shared" ref="AI5:AI18" si="9">IF(AH5 &lt; AG5, "MENOR", IF(AH5 = AG5, "IGUAL", "MAIOR"))</f>
        <v>MENOR</v>
      </c>
      <c r="AJ5" s="18">
        <f>SUM(AJ6:AJ18)</f>
        <v>2835</v>
      </c>
      <c r="AK5" s="2">
        <f>SUM(AK6:AK18)</f>
        <v>0</v>
      </c>
      <c r="AL5" s="21" t="str">
        <f t="shared" ref="AL5:AL18" si="10">IF(AK5 &lt; AJ5, "MENOR", IF(AK5 = AJ5, "IGUAL", "MAIOR"))</f>
        <v>MENOR</v>
      </c>
      <c r="AM5" s="18">
        <f>SUM(AM6:AM18)</f>
        <v>2835</v>
      </c>
      <c r="AN5" s="2">
        <f>SUM(AN6:AN18)</f>
        <v>0</v>
      </c>
      <c r="AO5" s="21" t="str">
        <f t="shared" ref="AO5:AO18" si="11">IF(AN5 &lt; AM5, "MENOR", IF(AN5 = AM5, "IGUAL", "MAIOR"))</f>
        <v>MENOR</v>
      </c>
      <c r="AP5" s="18">
        <f>SUM(F5+I5+L5+O5+R5+U5+X5+AA5+AD5+AG5+AJ5+AM5)</f>
        <v>29992.16</v>
      </c>
      <c r="AQ5" s="2">
        <f>SUM(G5+J5+M5+P5+S5+V5+Y5+AB5+AE5+AH5+AK5+AN5)</f>
        <v>8457.66</v>
      </c>
      <c r="AR5" s="2">
        <f>SUM(AP5/12)</f>
        <v>2499.3466666666668</v>
      </c>
      <c r="AS5" s="19">
        <f>SUM(AQ5/12)</f>
        <v>704.80499999999995</v>
      </c>
    </row>
    <row r="6" spans="1:45" ht="18.75" thickBot="1" x14ac:dyDescent="0.3">
      <c r="A6" t="s">
        <v>24</v>
      </c>
      <c r="B6" s="92"/>
      <c r="C6" s="93"/>
      <c r="D6" s="41"/>
      <c r="E6" s="36" t="s">
        <v>48</v>
      </c>
      <c r="F6" s="12">
        <v>1000</v>
      </c>
      <c r="G6" s="7">
        <v>1000</v>
      </c>
      <c r="H6" s="21" t="str">
        <f t="shared" si="0"/>
        <v>IGUAL</v>
      </c>
      <c r="I6" s="20">
        <v>1000</v>
      </c>
      <c r="J6" s="7">
        <v>1000</v>
      </c>
      <c r="K6" s="21" t="str">
        <f t="shared" si="1"/>
        <v>IGUAL</v>
      </c>
      <c r="L6" s="20">
        <v>1000</v>
      </c>
      <c r="M6" s="7">
        <v>1000</v>
      </c>
      <c r="N6" s="21" t="str">
        <f t="shared" si="2"/>
        <v>IGUAL</v>
      </c>
      <c r="O6" s="20">
        <v>1000</v>
      </c>
      <c r="P6" s="7"/>
      <c r="Q6" s="21" t="str">
        <f t="shared" si="3"/>
        <v>MENOR</v>
      </c>
      <c r="R6" s="20">
        <v>1000</v>
      </c>
      <c r="S6" s="7">
        <v>1000</v>
      </c>
      <c r="T6" s="21" t="str">
        <f t="shared" si="4"/>
        <v>IGUAL</v>
      </c>
      <c r="U6" s="20">
        <v>1000</v>
      </c>
      <c r="V6" s="7">
        <v>1000</v>
      </c>
      <c r="W6" s="21" t="str">
        <f t="shared" si="5"/>
        <v>IGUAL</v>
      </c>
      <c r="X6" s="20">
        <v>1000</v>
      </c>
      <c r="Y6" s="7"/>
      <c r="Z6" s="21" t="str">
        <f t="shared" si="6"/>
        <v>MENOR</v>
      </c>
      <c r="AA6" s="20">
        <v>1000</v>
      </c>
      <c r="AB6" s="7"/>
      <c r="AC6" s="21" t="str">
        <f t="shared" si="7"/>
        <v>MENOR</v>
      </c>
      <c r="AD6" s="20">
        <v>1000</v>
      </c>
      <c r="AE6" s="7"/>
      <c r="AF6" s="21" t="str">
        <f t="shared" si="8"/>
        <v>MENOR</v>
      </c>
      <c r="AG6" s="20">
        <v>1000</v>
      </c>
      <c r="AH6" s="7"/>
      <c r="AI6" s="21" t="str">
        <f t="shared" si="9"/>
        <v>MENOR</v>
      </c>
      <c r="AJ6" s="20">
        <v>1000</v>
      </c>
      <c r="AK6" s="7"/>
      <c r="AL6" s="21" t="str">
        <f t="shared" si="10"/>
        <v>MENOR</v>
      </c>
      <c r="AM6" s="20">
        <v>1000</v>
      </c>
      <c r="AN6" s="7"/>
      <c r="AO6" s="21" t="str">
        <f t="shared" si="11"/>
        <v>MENOR</v>
      </c>
      <c r="AP6" s="47">
        <f t="shared" ref="AP6:AQ18" si="12">SUM(F6+I6+L6+O6+R6+U6+X6+AA6+AD6+AG6+AJ6+AM6)</f>
        <v>12000</v>
      </c>
      <c r="AQ6" s="7">
        <f t="shared" si="12"/>
        <v>5000</v>
      </c>
      <c r="AR6" s="7">
        <f t="shared" ref="AR6:AR18" si="13">SUM(AP6/12)</f>
        <v>1000</v>
      </c>
      <c r="AS6" s="21">
        <f t="shared" ref="AS6:AS18" si="14">SUM(AQ6/12)</f>
        <v>416.66666666666669</v>
      </c>
    </row>
    <row r="7" spans="1:45" ht="18.75" thickBot="1" x14ac:dyDescent="0.3">
      <c r="A7" t="s">
        <v>26</v>
      </c>
      <c r="B7" s="92"/>
      <c r="C7" s="93"/>
      <c r="D7" s="41"/>
      <c r="E7" s="62" t="s">
        <v>49</v>
      </c>
      <c r="F7" s="63"/>
      <c r="G7" s="64"/>
      <c r="H7" s="65" t="str">
        <f t="shared" si="0"/>
        <v>IGUAL</v>
      </c>
      <c r="I7" s="66"/>
      <c r="J7" s="64"/>
      <c r="K7" s="65" t="str">
        <f t="shared" si="1"/>
        <v>IGUAL</v>
      </c>
      <c r="L7" s="66">
        <v>180</v>
      </c>
      <c r="M7" s="64">
        <v>180</v>
      </c>
      <c r="N7" s="65" t="str">
        <f t="shared" si="2"/>
        <v>IGUAL</v>
      </c>
      <c r="O7" s="66">
        <v>180</v>
      </c>
      <c r="P7" s="64"/>
      <c r="Q7" s="65" t="str">
        <f t="shared" si="3"/>
        <v>MENOR</v>
      </c>
      <c r="R7" s="66">
        <v>180</v>
      </c>
      <c r="S7" s="64">
        <v>180</v>
      </c>
      <c r="T7" s="65" t="str">
        <f t="shared" si="4"/>
        <v>IGUAL</v>
      </c>
      <c r="U7" s="66">
        <v>180</v>
      </c>
      <c r="V7" s="64"/>
      <c r="W7" s="65" t="str">
        <f t="shared" si="5"/>
        <v>MENOR</v>
      </c>
      <c r="X7" s="66">
        <v>180</v>
      </c>
      <c r="Y7" s="64"/>
      <c r="Z7" s="65" t="str">
        <f t="shared" si="6"/>
        <v>MENOR</v>
      </c>
      <c r="AA7" s="66">
        <v>180</v>
      </c>
      <c r="AB7" s="64"/>
      <c r="AC7" s="65" t="str">
        <f t="shared" si="7"/>
        <v>MENOR</v>
      </c>
      <c r="AD7" s="66">
        <v>180</v>
      </c>
      <c r="AE7" s="64"/>
      <c r="AF7" s="65" t="str">
        <f t="shared" si="8"/>
        <v>MENOR</v>
      </c>
      <c r="AG7" s="66">
        <v>180</v>
      </c>
      <c r="AH7" s="64"/>
      <c r="AI7" s="65" t="str">
        <f t="shared" si="9"/>
        <v>MENOR</v>
      </c>
      <c r="AJ7" s="66">
        <v>180</v>
      </c>
      <c r="AK7" s="64"/>
      <c r="AL7" s="65" t="str">
        <f t="shared" si="10"/>
        <v>MENOR</v>
      </c>
      <c r="AM7" s="66">
        <v>180</v>
      </c>
      <c r="AN7" s="64"/>
      <c r="AO7" s="65" t="str">
        <f t="shared" si="11"/>
        <v>MENOR</v>
      </c>
      <c r="AP7" s="67">
        <f>SUM(F7+I7+L7+O7+R7+U7+X7+AA7+AD7+AG7+AJ7+AM7)</f>
        <v>1800</v>
      </c>
      <c r="AQ7" s="64">
        <f t="shared" si="12"/>
        <v>360</v>
      </c>
      <c r="AR7" s="64">
        <f t="shared" si="13"/>
        <v>150</v>
      </c>
      <c r="AS7" s="65">
        <f t="shared" si="14"/>
        <v>30</v>
      </c>
    </row>
    <row r="8" spans="1:45" ht="18.75" hidden="1" thickBot="1" x14ac:dyDescent="0.3">
      <c r="B8" s="92"/>
      <c r="C8" s="93"/>
      <c r="D8" s="41"/>
      <c r="E8" s="36"/>
      <c r="F8" s="12"/>
      <c r="G8" s="7"/>
      <c r="H8" s="21" t="str">
        <f t="shared" si="0"/>
        <v>IGUAL</v>
      </c>
      <c r="I8" s="20"/>
      <c r="J8" s="7"/>
      <c r="K8" s="21" t="str">
        <f t="shared" si="1"/>
        <v>IGUAL</v>
      </c>
      <c r="L8" s="20"/>
      <c r="M8" s="7"/>
      <c r="N8" s="21" t="str">
        <f t="shared" si="2"/>
        <v>IGUAL</v>
      </c>
      <c r="O8" s="20"/>
      <c r="P8" s="7"/>
      <c r="Q8" s="21" t="str">
        <f t="shared" si="3"/>
        <v>IGUAL</v>
      </c>
      <c r="R8" s="20"/>
      <c r="S8" s="7"/>
      <c r="T8" s="21" t="str">
        <f t="shared" si="4"/>
        <v>IGUAL</v>
      </c>
      <c r="U8" s="20"/>
      <c r="V8" s="7"/>
      <c r="W8" s="21" t="str">
        <f t="shared" si="5"/>
        <v>IGUAL</v>
      </c>
      <c r="X8" s="20"/>
      <c r="Y8" s="7"/>
      <c r="Z8" s="21" t="str">
        <f t="shared" si="6"/>
        <v>IGUAL</v>
      </c>
      <c r="AA8" s="20"/>
      <c r="AB8" s="7"/>
      <c r="AC8" s="21" t="str">
        <f t="shared" si="7"/>
        <v>IGUAL</v>
      </c>
      <c r="AD8" s="20"/>
      <c r="AE8" s="7"/>
      <c r="AF8" s="21" t="str">
        <f t="shared" si="8"/>
        <v>IGUAL</v>
      </c>
      <c r="AG8" s="20"/>
      <c r="AH8" s="7"/>
      <c r="AI8" s="21" t="str">
        <f t="shared" si="9"/>
        <v>IGUAL</v>
      </c>
      <c r="AJ8" s="20"/>
      <c r="AK8" s="7"/>
      <c r="AL8" s="21" t="str">
        <f t="shared" si="10"/>
        <v>IGUAL</v>
      </c>
      <c r="AM8" s="20"/>
      <c r="AN8" s="7"/>
      <c r="AO8" s="21" t="str">
        <f t="shared" si="11"/>
        <v>IGUAL</v>
      </c>
      <c r="AP8" s="47">
        <f t="shared" si="12"/>
        <v>0</v>
      </c>
      <c r="AQ8" s="7">
        <f t="shared" si="12"/>
        <v>0</v>
      </c>
      <c r="AR8" s="7">
        <f t="shared" si="13"/>
        <v>0</v>
      </c>
      <c r="AS8" s="21">
        <f t="shared" si="14"/>
        <v>0</v>
      </c>
    </row>
    <row r="9" spans="1:45" ht="18.75" hidden="1" thickBot="1" x14ac:dyDescent="0.3">
      <c r="B9" s="92"/>
      <c r="C9" s="93"/>
      <c r="D9" s="41"/>
      <c r="E9" s="62" t="s">
        <v>50</v>
      </c>
      <c r="F9" s="63"/>
      <c r="G9" s="64"/>
      <c r="H9" s="65" t="str">
        <f t="shared" si="0"/>
        <v>IGUAL</v>
      </c>
      <c r="I9" s="66">
        <v>80</v>
      </c>
      <c r="J9" s="64">
        <v>80</v>
      </c>
      <c r="K9" s="65" t="str">
        <f t="shared" si="1"/>
        <v>IGUAL</v>
      </c>
      <c r="L9" s="66">
        <v>80</v>
      </c>
      <c r="M9" s="64">
        <v>80</v>
      </c>
      <c r="N9" s="65" t="str">
        <f t="shared" si="2"/>
        <v>IGUAL</v>
      </c>
      <c r="O9" s="66">
        <v>80</v>
      </c>
      <c r="P9" s="64"/>
      <c r="Q9" s="65" t="str">
        <f t="shared" si="3"/>
        <v>MENOR</v>
      </c>
      <c r="R9" s="66">
        <v>80</v>
      </c>
      <c r="S9" s="64">
        <v>80</v>
      </c>
      <c r="T9" s="65" t="str">
        <f t="shared" si="4"/>
        <v>IGUAL</v>
      </c>
      <c r="U9" s="66">
        <v>80</v>
      </c>
      <c r="V9" s="64">
        <v>80</v>
      </c>
      <c r="W9" s="65" t="str">
        <f t="shared" si="5"/>
        <v>IGUAL</v>
      </c>
      <c r="X9" s="66"/>
      <c r="Y9" s="64"/>
      <c r="Z9" s="65" t="str">
        <f t="shared" si="6"/>
        <v>IGUAL</v>
      </c>
      <c r="AA9" s="66"/>
      <c r="AB9" s="64"/>
      <c r="AC9" s="65" t="str">
        <f t="shared" si="7"/>
        <v>IGUAL</v>
      </c>
      <c r="AD9" s="66"/>
      <c r="AE9" s="64"/>
      <c r="AF9" s="65" t="str">
        <f t="shared" si="8"/>
        <v>IGUAL</v>
      </c>
      <c r="AG9" s="66"/>
      <c r="AH9" s="64"/>
      <c r="AI9" s="65" t="str">
        <f t="shared" si="9"/>
        <v>IGUAL</v>
      </c>
      <c r="AJ9" s="66"/>
      <c r="AK9" s="64"/>
      <c r="AL9" s="65" t="str">
        <f t="shared" si="10"/>
        <v>IGUAL</v>
      </c>
      <c r="AM9" s="66"/>
      <c r="AN9" s="64"/>
      <c r="AO9" s="65" t="str">
        <f t="shared" si="11"/>
        <v>IGUAL</v>
      </c>
      <c r="AP9" s="67">
        <f t="shared" si="12"/>
        <v>400</v>
      </c>
      <c r="AQ9" s="64">
        <f t="shared" si="12"/>
        <v>320</v>
      </c>
      <c r="AR9" s="64">
        <f t="shared" si="13"/>
        <v>33.333333333333336</v>
      </c>
      <c r="AS9" s="65">
        <f t="shared" si="14"/>
        <v>26.666666666666668</v>
      </c>
    </row>
    <row r="10" spans="1:45" ht="18.75" hidden="1" thickBot="1" x14ac:dyDescent="0.3">
      <c r="B10" s="92"/>
      <c r="C10" s="93"/>
      <c r="D10" s="41"/>
      <c r="E10" s="36"/>
      <c r="F10" s="33"/>
      <c r="G10" s="8"/>
      <c r="H10" s="21" t="str">
        <f t="shared" si="0"/>
        <v>IGUAL</v>
      </c>
      <c r="I10" s="20"/>
      <c r="J10" s="7"/>
      <c r="K10" s="21" t="str">
        <f t="shared" si="1"/>
        <v>IGUAL</v>
      </c>
      <c r="L10" s="38">
        <v>53</v>
      </c>
      <c r="M10" s="7">
        <v>53</v>
      </c>
      <c r="N10" s="21" t="str">
        <f t="shared" si="2"/>
        <v>IGUAL</v>
      </c>
      <c r="O10" s="38">
        <v>53</v>
      </c>
      <c r="P10" s="8"/>
      <c r="Q10" s="21" t="str">
        <f t="shared" si="3"/>
        <v>MENOR</v>
      </c>
      <c r="R10" s="38"/>
      <c r="S10" s="8"/>
      <c r="T10" s="21" t="str">
        <f t="shared" si="4"/>
        <v>IGUAL</v>
      </c>
      <c r="U10" s="38"/>
      <c r="V10" s="8"/>
      <c r="W10" s="21" t="str">
        <f t="shared" si="5"/>
        <v>IGUAL</v>
      </c>
      <c r="X10" s="38"/>
      <c r="Y10" s="8"/>
      <c r="Z10" s="21" t="str">
        <f t="shared" si="6"/>
        <v>IGUAL</v>
      </c>
      <c r="AA10" s="38"/>
      <c r="AB10" s="8"/>
      <c r="AC10" s="21" t="str">
        <f t="shared" si="7"/>
        <v>IGUAL</v>
      </c>
      <c r="AD10" s="38"/>
      <c r="AE10" s="8"/>
      <c r="AF10" s="21" t="str">
        <f t="shared" si="8"/>
        <v>IGUAL</v>
      </c>
      <c r="AG10" s="38"/>
      <c r="AH10" s="8"/>
      <c r="AI10" s="21" t="str">
        <f t="shared" si="9"/>
        <v>IGUAL</v>
      </c>
      <c r="AJ10" s="38"/>
      <c r="AK10" s="8"/>
      <c r="AL10" s="21" t="str">
        <f t="shared" si="10"/>
        <v>IGUAL</v>
      </c>
      <c r="AM10" s="38"/>
      <c r="AN10" s="8"/>
      <c r="AO10" s="21" t="str">
        <f t="shared" si="11"/>
        <v>IGUAL</v>
      </c>
      <c r="AP10" s="47">
        <f t="shared" si="12"/>
        <v>106</v>
      </c>
      <c r="AQ10" s="7">
        <f t="shared" si="12"/>
        <v>53</v>
      </c>
      <c r="AR10" s="7">
        <f t="shared" si="13"/>
        <v>8.8333333333333339</v>
      </c>
      <c r="AS10" s="21">
        <f t="shared" si="14"/>
        <v>4.416666666666667</v>
      </c>
    </row>
    <row r="11" spans="1:45" ht="18.75" thickBot="1" x14ac:dyDescent="0.3">
      <c r="B11" s="92"/>
      <c r="C11" s="93"/>
      <c r="D11" s="41"/>
      <c r="E11" s="62" t="s">
        <v>51</v>
      </c>
      <c r="F11" s="63"/>
      <c r="G11" s="64"/>
      <c r="H11" s="65" t="str">
        <f t="shared" si="0"/>
        <v>IGUAL</v>
      </c>
      <c r="I11" s="66"/>
      <c r="J11" s="64"/>
      <c r="K11" s="65" t="str">
        <f t="shared" si="1"/>
        <v>IGUAL</v>
      </c>
      <c r="L11" s="66">
        <v>72</v>
      </c>
      <c r="M11" s="64">
        <v>72</v>
      </c>
      <c r="N11" s="65" t="str">
        <f t="shared" si="2"/>
        <v>IGUAL</v>
      </c>
      <c r="O11" s="66">
        <v>72</v>
      </c>
      <c r="P11" s="64"/>
      <c r="Q11" s="65" t="str">
        <f t="shared" si="3"/>
        <v>MENOR</v>
      </c>
      <c r="R11" s="66">
        <v>72</v>
      </c>
      <c r="S11" s="64">
        <v>72</v>
      </c>
      <c r="T11" s="65" t="str">
        <f t="shared" si="4"/>
        <v>IGUAL</v>
      </c>
      <c r="U11" s="66">
        <v>72</v>
      </c>
      <c r="V11" s="64">
        <v>72</v>
      </c>
      <c r="W11" s="65" t="str">
        <f t="shared" si="5"/>
        <v>IGUAL</v>
      </c>
      <c r="X11" s="66">
        <v>72</v>
      </c>
      <c r="Y11" s="64"/>
      <c r="Z11" s="65" t="str">
        <f t="shared" si="6"/>
        <v>MENOR</v>
      </c>
      <c r="AA11" s="66">
        <v>72</v>
      </c>
      <c r="AB11" s="64"/>
      <c r="AC11" s="65" t="str">
        <f t="shared" si="7"/>
        <v>MENOR</v>
      </c>
      <c r="AD11" s="66"/>
      <c r="AE11" s="64"/>
      <c r="AF11" s="65" t="str">
        <f t="shared" si="8"/>
        <v>IGUAL</v>
      </c>
      <c r="AG11" s="66"/>
      <c r="AH11" s="64"/>
      <c r="AI11" s="65" t="str">
        <f t="shared" si="9"/>
        <v>IGUAL</v>
      </c>
      <c r="AJ11" s="66"/>
      <c r="AK11" s="64"/>
      <c r="AL11" s="65" t="str">
        <f t="shared" si="10"/>
        <v>IGUAL</v>
      </c>
      <c r="AM11" s="66"/>
      <c r="AN11" s="64"/>
      <c r="AO11" s="65" t="str">
        <f t="shared" si="11"/>
        <v>IGUAL</v>
      </c>
      <c r="AP11" s="67">
        <f t="shared" si="12"/>
        <v>432</v>
      </c>
      <c r="AQ11" s="64">
        <f t="shared" si="12"/>
        <v>216</v>
      </c>
      <c r="AR11" s="64">
        <f t="shared" si="13"/>
        <v>36</v>
      </c>
      <c r="AS11" s="65">
        <f t="shared" si="14"/>
        <v>18</v>
      </c>
    </row>
    <row r="12" spans="1:45" ht="18.75" thickBot="1" x14ac:dyDescent="0.3">
      <c r="B12" s="92"/>
      <c r="C12" s="93"/>
      <c r="D12" s="41"/>
      <c r="E12" s="36" t="s">
        <v>55</v>
      </c>
      <c r="F12" s="33"/>
      <c r="G12" s="8"/>
      <c r="H12" s="21" t="str">
        <f t="shared" si="0"/>
        <v>IGUAL</v>
      </c>
      <c r="I12" s="20">
        <v>250</v>
      </c>
      <c r="J12" s="7"/>
      <c r="K12" s="21" t="str">
        <f t="shared" si="1"/>
        <v>MENOR</v>
      </c>
      <c r="L12" s="38">
        <v>250</v>
      </c>
      <c r="M12" s="7"/>
      <c r="N12" s="21" t="str">
        <f t="shared" si="2"/>
        <v>MENOR</v>
      </c>
      <c r="O12" s="38">
        <v>250</v>
      </c>
      <c r="P12" s="8"/>
      <c r="Q12" s="21" t="str">
        <f t="shared" si="3"/>
        <v>MENOR</v>
      </c>
      <c r="R12" s="38">
        <v>250</v>
      </c>
      <c r="S12" s="8">
        <v>250</v>
      </c>
      <c r="T12" s="21" t="str">
        <f t="shared" si="4"/>
        <v>IGUAL</v>
      </c>
      <c r="U12" s="38">
        <v>250</v>
      </c>
      <c r="V12" s="8">
        <v>250</v>
      </c>
      <c r="W12" s="21" t="str">
        <f t="shared" si="5"/>
        <v>IGUAL</v>
      </c>
      <c r="X12" s="38">
        <v>250</v>
      </c>
      <c r="Y12" s="8"/>
      <c r="Z12" s="21" t="str">
        <f t="shared" si="6"/>
        <v>MENOR</v>
      </c>
      <c r="AA12" s="38">
        <v>250</v>
      </c>
      <c r="AB12" s="8"/>
      <c r="AC12" s="21" t="str">
        <f t="shared" si="7"/>
        <v>MENOR</v>
      </c>
      <c r="AD12" s="38">
        <v>250</v>
      </c>
      <c r="AE12" s="8"/>
      <c r="AF12" s="21" t="str">
        <f t="shared" si="8"/>
        <v>MENOR</v>
      </c>
      <c r="AG12" s="38">
        <v>250</v>
      </c>
      <c r="AH12" s="8"/>
      <c r="AI12" s="21" t="str">
        <f t="shared" si="9"/>
        <v>MENOR</v>
      </c>
      <c r="AJ12" s="38">
        <v>250</v>
      </c>
      <c r="AK12" s="8"/>
      <c r="AL12" s="21" t="str">
        <f t="shared" si="10"/>
        <v>MENOR</v>
      </c>
      <c r="AM12" s="38">
        <v>250</v>
      </c>
      <c r="AN12" s="8"/>
      <c r="AO12" s="21" t="str">
        <f t="shared" si="11"/>
        <v>MENOR</v>
      </c>
      <c r="AP12" s="47">
        <f t="shared" si="12"/>
        <v>2750</v>
      </c>
      <c r="AQ12" s="7">
        <f t="shared" si="12"/>
        <v>500</v>
      </c>
      <c r="AR12" s="7">
        <f t="shared" si="13"/>
        <v>229.16666666666666</v>
      </c>
      <c r="AS12" s="21">
        <f t="shared" si="14"/>
        <v>41.666666666666664</v>
      </c>
    </row>
    <row r="13" spans="1:45" ht="18.75" thickBot="1" x14ac:dyDescent="0.3">
      <c r="B13" s="92"/>
      <c r="C13" s="93"/>
      <c r="D13" s="41"/>
      <c r="E13" s="62" t="s">
        <v>52</v>
      </c>
      <c r="F13" s="63"/>
      <c r="G13" s="64"/>
      <c r="H13" s="65" t="str">
        <f t="shared" si="0"/>
        <v>IGUAL</v>
      </c>
      <c r="I13" s="66"/>
      <c r="J13" s="64"/>
      <c r="K13" s="65" t="str">
        <f t="shared" si="1"/>
        <v>IGUAL</v>
      </c>
      <c r="L13" s="66"/>
      <c r="M13" s="64"/>
      <c r="N13" s="65" t="str">
        <f t="shared" si="2"/>
        <v>IGUAL</v>
      </c>
      <c r="O13" s="66">
        <v>281</v>
      </c>
      <c r="P13" s="64"/>
      <c r="Q13" s="65" t="str">
        <f t="shared" si="3"/>
        <v>MENOR</v>
      </c>
      <c r="R13" s="66">
        <v>281</v>
      </c>
      <c r="S13" s="64">
        <v>281</v>
      </c>
      <c r="T13" s="65" t="str">
        <f t="shared" si="4"/>
        <v>IGUAL</v>
      </c>
      <c r="U13" s="66">
        <v>281</v>
      </c>
      <c r="V13" s="64">
        <v>281</v>
      </c>
      <c r="W13" s="65" t="str">
        <f t="shared" si="5"/>
        <v>IGUAL</v>
      </c>
      <c r="X13" s="66">
        <v>281</v>
      </c>
      <c r="Y13" s="64"/>
      <c r="Z13" s="65" t="str">
        <f t="shared" si="6"/>
        <v>MENOR</v>
      </c>
      <c r="AA13" s="66">
        <v>281</v>
      </c>
      <c r="AB13" s="64"/>
      <c r="AC13" s="65" t="str">
        <f t="shared" si="7"/>
        <v>MENOR</v>
      </c>
      <c r="AD13" s="66">
        <v>281</v>
      </c>
      <c r="AE13" s="64"/>
      <c r="AF13" s="65" t="str">
        <f t="shared" si="8"/>
        <v>MENOR</v>
      </c>
      <c r="AG13" s="66">
        <v>281</v>
      </c>
      <c r="AH13" s="64"/>
      <c r="AI13" s="65" t="str">
        <f t="shared" si="9"/>
        <v>MENOR</v>
      </c>
      <c r="AJ13" s="66">
        <v>281</v>
      </c>
      <c r="AK13" s="64"/>
      <c r="AL13" s="65" t="str">
        <f t="shared" si="10"/>
        <v>MENOR</v>
      </c>
      <c r="AM13" s="66">
        <v>281</v>
      </c>
      <c r="AN13" s="64"/>
      <c r="AO13" s="65" t="str">
        <f t="shared" si="11"/>
        <v>MENOR</v>
      </c>
      <c r="AP13" s="67">
        <f t="shared" si="12"/>
        <v>2529</v>
      </c>
      <c r="AQ13" s="64">
        <f t="shared" si="12"/>
        <v>562</v>
      </c>
      <c r="AR13" s="64">
        <f t="shared" si="13"/>
        <v>210.75</v>
      </c>
      <c r="AS13" s="65">
        <f t="shared" si="14"/>
        <v>46.833333333333336</v>
      </c>
    </row>
    <row r="14" spans="1:45" ht="18.75" thickBot="1" x14ac:dyDescent="0.3">
      <c r="B14" s="92"/>
      <c r="C14" s="93"/>
      <c r="D14" s="41"/>
      <c r="E14" s="36" t="s">
        <v>53</v>
      </c>
      <c r="F14" s="12"/>
      <c r="G14" s="7"/>
      <c r="H14" s="21" t="str">
        <f t="shared" si="0"/>
        <v>IGUAL</v>
      </c>
      <c r="I14" s="20">
        <v>326.66000000000003</v>
      </c>
      <c r="J14" s="7">
        <v>326.66000000000003</v>
      </c>
      <c r="K14" s="21" t="str">
        <f t="shared" si="1"/>
        <v>IGUAL</v>
      </c>
      <c r="L14" s="20">
        <v>215</v>
      </c>
      <c r="M14" s="7">
        <v>215</v>
      </c>
      <c r="N14" s="21" t="str">
        <f t="shared" si="2"/>
        <v>IGUAL</v>
      </c>
      <c r="O14" s="20">
        <v>215</v>
      </c>
      <c r="P14" s="7"/>
      <c r="Q14" s="21" t="str">
        <f t="shared" si="3"/>
        <v>MENOR</v>
      </c>
      <c r="R14" s="20">
        <v>228.5</v>
      </c>
      <c r="S14" s="7"/>
      <c r="T14" s="21" t="str">
        <f t="shared" si="4"/>
        <v>MENOR</v>
      </c>
      <c r="U14" s="20">
        <v>457</v>
      </c>
      <c r="V14" s="7"/>
      <c r="W14" s="21" t="str">
        <f t="shared" si="5"/>
        <v>MENOR</v>
      </c>
      <c r="X14" s="20"/>
      <c r="Y14" s="7"/>
      <c r="Z14" s="21" t="str">
        <f t="shared" si="6"/>
        <v>IGUAL</v>
      </c>
      <c r="AA14" s="20"/>
      <c r="AB14" s="7"/>
      <c r="AC14" s="21" t="str">
        <f t="shared" si="7"/>
        <v>IGUAL</v>
      </c>
      <c r="AD14" s="20"/>
      <c r="AE14" s="7"/>
      <c r="AF14" s="21" t="str">
        <f t="shared" si="8"/>
        <v>IGUAL</v>
      </c>
      <c r="AG14" s="20"/>
      <c r="AH14" s="7"/>
      <c r="AI14" s="21" t="str">
        <f t="shared" si="9"/>
        <v>IGUAL</v>
      </c>
      <c r="AJ14" s="20"/>
      <c r="AK14" s="7"/>
      <c r="AL14" s="21" t="str">
        <f t="shared" si="10"/>
        <v>IGUAL</v>
      </c>
      <c r="AM14" s="20"/>
      <c r="AN14" s="7"/>
      <c r="AO14" s="21" t="str">
        <f t="shared" si="11"/>
        <v>IGUAL</v>
      </c>
      <c r="AP14" s="47">
        <f t="shared" si="12"/>
        <v>1442.16</v>
      </c>
      <c r="AQ14" s="7">
        <f t="shared" si="12"/>
        <v>541.66000000000008</v>
      </c>
      <c r="AR14" s="7">
        <f t="shared" si="13"/>
        <v>120.18</v>
      </c>
      <c r="AS14" s="21">
        <f t="shared" si="14"/>
        <v>45.138333333333343</v>
      </c>
    </row>
    <row r="15" spans="1:45" ht="18.75" thickBot="1" x14ac:dyDescent="0.3">
      <c r="B15" s="4"/>
      <c r="C15" s="25"/>
      <c r="D15" s="41"/>
      <c r="E15" s="62" t="s">
        <v>54</v>
      </c>
      <c r="F15" s="63"/>
      <c r="G15" s="64"/>
      <c r="H15" s="65" t="str">
        <f t="shared" si="0"/>
        <v>IGUAL</v>
      </c>
      <c r="I15" s="66"/>
      <c r="J15" s="64"/>
      <c r="K15" s="65" t="str">
        <f t="shared" si="1"/>
        <v>IGUAL</v>
      </c>
      <c r="L15" s="66">
        <v>91</v>
      </c>
      <c r="M15" s="64">
        <v>91</v>
      </c>
      <c r="N15" s="65" t="str">
        <f t="shared" si="2"/>
        <v>IGUAL</v>
      </c>
      <c r="O15" s="66">
        <v>91</v>
      </c>
      <c r="P15" s="64"/>
      <c r="Q15" s="65" t="str">
        <f t="shared" si="3"/>
        <v>MENOR</v>
      </c>
      <c r="R15" s="66">
        <v>91</v>
      </c>
      <c r="S15" s="64">
        <v>91</v>
      </c>
      <c r="T15" s="21" t="str">
        <f t="shared" si="4"/>
        <v>IGUAL</v>
      </c>
      <c r="U15" s="66">
        <v>91</v>
      </c>
      <c r="V15" s="64">
        <v>91</v>
      </c>
      <c r="W15" s="65" t="str">
        <f t="shared" si="5"/>
        <v>IGUAL</v>
      </c>
      <c r="X15" s="66">
        <v>91</v>
      </c>
      <c r="Y15" s="64"/>
      <c r="Z15" s="65" t="str">
        <f t="shared" si="6"/>
        <v>MENOR</v>
      </c>
      <c r="AA15" s="66">
        <v>91</v>
      </c>
      <c r="AB15" s="64"/>
      <c r="AC15" s="65" t="str">
        <f t="shared" si="7"/>
        <v>MENOR</v>
      </c>
      <c r="AD15" s="66">
        <v>91</v>
      </c>
      <c r="AE15" s="64"/>
      <c r="AF15" s="65" t="str">
        <f t="shared" si="8"/>
        <v>MENOR</v>
      </c>
      <c r="AG15" s="66">
        <v>91</v>
      </c>
      <c r="AH15" s="64"/>
      <c r="AI15" s="65" t="str">
        <f t="shared" si="9"/>
        <v>MENOR</v>
      </c>
      <c r="AJ15" s="66">
        <v>91</v>
      </c>
      <c r="AK15" s="64"/>
      <c r="AL15" s="65" t="str">
        <f t="shared" si="10"/>
        <v>MENOR</v>
      </c>
      <c r="AM15" s="66">
        <v>91</v>
      </c>
      <c r="AN15" s="64"/>
      <c r="AO15" s="65" t="str">
        <f t="shared" si="11"/>
        <v>MENOR</v>
      </c>
      <c r="AP15" s="67">
        <f t="shared" si="12"/>
        <v>910</v>
      </c>
      <c r="AQ15" s="64">
        <f t="shared" si="12"/>
        <v>273</v>
      </c>
      <c r="AR15" s="64">
        <f t="shared" si="13"/>
        <v>75.833333333333329</v>
      </c>
      <c r="AS15" s="65">
        <f t="shared" si="14"/>
        <v>22.75</v>
      </c>
    </row>
    <row r="16" spans="1:45" ht="18.75" thickBot="1" x14ac:dyDescent="0.3">
      <c r="B16" s="4"/>
      <c r="C16" s="25"/>
      <c r="D16" s="41"/>
      <c r="E16" s="36" t="s">
        <v>55</v>
      </c>
      <c r="F16" s="12"/>
      <c r="G16" s="7"/>
      <c r="H16" s="21" t="str">
        <f t="shared" si="0"/>
        <v>IGUAL</v>
      </c>
      <c r="I16" s="20"/>
      <c r="J16" s="7"/>
      <c r="K16" s="21" t="str">
        <f t="shared" si="1"/>
        <v>IGUAL</v>
      </c>
      <c r="L16" s="20">
        <v>117</v>
      </c>
      <c r="M16" s="7">
        <v>117</v>
      </c>
      <c r="N16" s="21" t="str">
        <f t="shared" si="2"/>
        <v>IGUAL</v>
      </c>
      <c r="O16" s="20">
        <v>117</v>
      </c>
      <c r="P16" s="7"/>
      <c r="Q16" s="21" t="str">
        <f t="shared" si="3"/>
        <v>MENOR</v>
      </c>
      <c r="R16" s="20"/>
      <c r="S16" s="7"/>
      <c r="T16" s="21" t="str">
        <f t="shared" si="4"/>
        <v>IGUAL</v>
      </c>
      <c r="U16" s="20">
        <v>648</v>
      </c>
      <c r="V16" s="7"/>
      <c r="W16" s="21" t="str">
        <f t="shared" si="5"/>
        <v>MENOR</v>
      </c>
      <c r="X16" s="20">
        <v>648</v>
      </c>
      <c r="Y16" s="7"/>
      <c r="Z16" s="21" t="str">
        <f t="shared" si="6"/>
        <v>MENOR</v>
      </c>
      <c r="AA16" s="20">
        <v>648</v>
      </c>
      <c r="AB16" s="7"/>
      <c r="AC16" s="21" t="str">
        <f t="shared" si="7"/>
        <v>MENOR</v>
      </c>
      <c r="AD16" s="20">
        <v>648</v>
      </c>
      <c r="AE16" s="7"/>
      <c r="AF16" s="21" t="str">
        <f t="shared" si="8"/>
        <v>MENOR</v>
      </c>
      <c r="AG16" s="20">
        <v>648</v>
      </c>
      <c r="AH16" s="7"/>
      <c r="AI16" s="21" t="str">
        <f t="shared" si="9"/>
        <v>MENOR</v>
      </c>
      <c r="AJ16" s="20">
        <v>648</v>
      </c>
      <c r="AK16" s="7"/>
      <c r="AL16" s="21" t="str">
        <f t="shared" si="10"/>
        <v>MENOR</v>
      </c>
      <c r="AM16" s="20">
        <v>648</v>
      </c>
      <c r="AN16" s="7"/>
      <c r="AO16" s="21" t="str">
        <f t="shared" si="11"/>
        <v>MENOR</v>
      </c>
      <c r="AP16" s="47">
        <f t="shared" si="12"/>
        <v>4770</v>
      </c>
      <c r="AQ16" s="7">
        <f t="shared" si="12"/>
        <v>117</v>
      </c>
      <c r="AR16" s="7">
        <f t="shared" si="13"/>
        <v>397.5</v>
      </c>
      <c r="AS16" s="21">
        <f t="shared" si="14"/>
        <v>9.75</v>
      </c>
    </row>
    <row r="17" spans="2:45" ht="18.75" thickBot="1" x14ac:dyDescent="0.3">
      <c r="B17" s="4"/>
      <c r="C17" s="25"/>
      <c r="D17" s="41"/>
      <c r="E17" s="62"/>
      <c r="F17" s="63"/>
      <c r="G17" s="64"/>
      <c r="H17" s="65" t="str">
        <f t="shared" si="0"/>
        <v>IGUAL</v>
      </c>
      <c r="I17" s="66"/>
      <c r="J17" s="64"/>
      <c r="K17" s="65" t="str">
        <f t="shared" si="1"/>
        <v>IGUAL</v>
      </c>
      <c r="L17" s="66"/>
      <c r="M17" s="64"/>
      <c r="N17" s="65" t="str">
        <f t="shared" si="2"/>
        <v>IGUAL</v>
      </c>
      <c r="O17" s="66"/>
      <c r="P17" s="64"/>
      <c r="Q17" s="65" t="str">
        <f t="shared" si="3"/>
        <v>IGUAL</v>
      </c>
      <c r="R17" s="66"/>
      <c r="S17" s="64"/>
      <c r="T17" s="21" t="str">
        <f t="shared" si="4"/>
        <v>IGUAL</v>
      </c>
      <c r="U17" s="66"/>
      <c r="V17" s="64"/>
      <c r="W17" s="65" t="str">
        <f t="shared" si="5"/>
        <v>IGUAL</v>
      </c>
      <c r="X17" s="66"/>
      <c r="Y17" s="64"/>
      <c r="Z17" s="65" t="str">
        <f t="shared" si="6"/>
        <v>IGUAL</v>
      </c>
      <c r="AA17" s="66"/>
      <c r="AB17" s="64"/>
      <c r="AC17" s="65" t="str">
        <f t="shared" si="7"/>
        <v>IGUAL</v>
      </c>
      <c r="AD17" s="66"/>
      <c r="AE17" s="64"/>
      <c r="AF17" s="65" t="str">
        <f t="shared" si="8"/>
        <v>IGUAL</v>
      </c>
      <c r="AG17" s="66"/>
      <c r="AH17" s="64"/>
      <c r="AI17" s="65" t="str">
        <f t="shared" si="9"/>
        <v>IGUAL</v>
      </c>
      <c r="AJ17" s="66">
        <v>243</v>
      </c>
      <c r="AK17" s="64"/>
      <c r="AL17" s="65" t="str">
        <f t="shared" si="10"/>
        <v>MENOR</v>
      </c>
      <c r="AM17" s="66">
        <v>243</v>
      </c>
      <c r="AN17" s="64"/>
      <c r="AO17" s="65" t="str">
        <f t="shared" si="11"/>
        <v>MENOR</v>
      </c>
      <c r="AP17" s="67">
        <f t="shared" si="12"/>
        <v>486</v>
      </c>
      <c r="AQ17" s="64">
        <f t="shared" si="12"/>
        <v>0</v>
      </c>
      <c r="AR17" s="64">
        <f t="shared" si="13"/>
        <v>40.5</v>
      </c>
      <c r="AS17" s="65">
        <f t="shared" si="14"/>
        <v>0</v>
      </c>
    </row>
    <row r="18" spans="2:45" ht="18.75" thickBot="1" x14ac:dyDescent="0.3">
      <c r="B18" s="92"/>
      <c r="C18" s="93"/>
      <c r="D18" s="41"/>
      <c r="E18" s="37" t="s">
        <v>58</v>
      </c>
      <c r="F18" s="13"/>
      <c r="G18" s="10"/>
      <c r="H18" s="23" t="str">
        <f t="shared" si="0"/>
        <v>IGUAL</v>
      </c>
      <c r="I18" s="22">
        <v>515</v>
      </c>
      <c r="J18" s="10">
        <v>515</v>
      </c>
      <c r="K18" s="23" t="str">
        <f t="shared" si="1"/>
        <v>IGUAL</v>
      </c>
      <c r="L18" s="22"/>
      <c r="M18" s="10"/>
      <c r="N18" s="23" t="str">
        <f t="shared" si="2"/>
        <v>IGUAL</v>
      </c>
      <c r="O18" s="22">
        <v>1000</v>
      </c>
      <c r="P18" s="10"/>
      <c r="Q18" s="23" t="str">
        <f t="shared" si="3"/>
        <v>MENOR</v>
      </c>
      <c r="R18" s="22"/>
      <c r="S18" s="10"/>
      <c r="T18" s="21" t="str">
        <f t="shared" si="4"/>
        <v>IGUAL</v>
      </c>
      <c r="U18" s="22"/>
      <c r="V18" s="10"/>
      <c r="W18" s="23" t="str">
        <f t="shared" si="5"/>
        <v>IGUAL</v>
      </c>
      <c r="X18" s="22">
        <v>142</v>
      </c>
      <c r="Y18" s="10"/>
      <c r="Z18" s="23" t="str">
        <f t="shared" si="6"/>
        <v>MENOR</v>
      </c>
      <c r="AA18" s="22">
        <v>142</v>
      </c>
      <c r="AB18" s="10"/>
      <c r="AC18" s="23" t="str">
        <f t="shared" si="7"/>
        <v>MENOR</v>
      </c>
      <c r="AD18" s="22">
        <v>142</v>
      </c>
      <c r="AE18" s="10"/>
      <c r="AF18" s="23" t="str">
        <f t="shared" si="8"/>
        <v>MENOR</v>
      </c>
      <c r="AG18" s="22">
        <v>142</v>
      </c>
      <c r="AH18" s="10"/>
      <c r="AI18" s="23" t="str">
        <f t="shared" si="9"/>
        <v>MENOR</v>
      </c>
      <c r="AJ18" s="22">
        <v>142</v>
      </c>
      <c r="AK18" s="10"/>
      <c r="AL18" s="23" t="str">
        <f t="shared" si="10"/>
        <v>MENOR</v>
      </c>
      <c r="AM18" s="22">
        <v>142</v>
      </c>
      <c r="AN18" s="10"/>
      <c r="AO18" s="23" t="str">
        <f t="shared" si="11"/>
        <v>MENOR</v>
      </c>
      <c r="AP18" s="48">
        <f t="shared" si="12"/>
        <v>2367</v>
      </c>
      <c r="AQ18" s="10">
        <f t="shared" si="12"/>
        <v>515</v>
      </c>
      <c r="AR18" s="10">
        <f t="shared" si="13"/>
        <v>197.25</v>
      </c>
      <c r="AS18" s="23">
        <f t="shared" si="14"/>
        <v>42.916666666666664</v>
      </c>
    </row>
    <row r="19" spans="2:45" ht="15.75" thickBot="1" x14ac:dyDescent="0.3">
      <c r="B19" s="104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  <c r="AJ19" s="105"/>
      <c r="AK19" s="105"/>
      <c r="AL19" s="105"/>
      <c r="AM19" s="105"/>
      <c r="AN19" s="105"/>
      <c r="AO19" s="105"/>
      <c r="AP19" s="105"/>
      <c r="AQ19" s="105"/>
      <c r="AR19" s="105"/>
      <c r="AS19" s="105"/>
    </row>
    <row r="20" spans="2:45" ht="30" thickBot="1" x14ac:dyDescent="0.3">
      <c r="B20" s="98" t="s">
        <v>22</v>
      </c>
      <c r="C20" s="99"/>
      <c r="D20" s="40"/>
      <c r="E20" s="27" t="s">
        <v>21</v>
      </c>
      <c r="F20" s="16" t="s">
        <v>32</v>
      </c>
      <c r="G20" s="17" t="s">
        <v>31</v>
      </c>
      <c r="H20" s="15"/>
      <c r="I20" s="16" t="s">
        <v>32</v>
      </c>
      <c r="J20" s="17" t="s">
        <v>31</v>
      </c>
      <c r="K20" s="15"/>
      <c r="L20" s="16" t="s">
        <v>32</v>
      </c>
      <c r="M20" s="17" t="s">
        <v>31</v>
      </c>
      <c r="N20" s="15"/>
      <c r="O20" s="16" t="s">
        <v>32</v>
      </c>
      <c r="P20" s="17" t="s">
        <v>31</v>
      </c>
      <c r="Q20" s="15"/>
      <c r="R20" s="16" t="s">
        <v>32</v>
      </c>
      <c r="S20" s="17" t="s">
        <v>31</v>
      </c>
      <c r="T20" s="15"/>
      <c r="U20" s="16" t="s">
        <v>32</v>
      </c>
      <c r="V20" s="17" t="s">
        <v>31</v>
      </c>
      <c r="W20" s="15"/>
      <c r="X20" s="16" t="s">
        <v>32</v>
      </c>
      <c r="Y20" s="17" t="s">
        <v>31</v>
      </c>
      <c r="Z20" s="15"/>
      <c r="AA20" s="16" t="s">
        <v>32</v>
      </c>
      <c r="AB20" s="17" t="s">
        <v>31</v>
      </c>
      <c r="AC20" s="15"/>
      <c r="AD20" s="16" t="s">
        <v>32</v>
      </c>
      <c r="AE20" s="17" t="s">
        <v>31</v>
      </c>
      <c r="AF20" s="15"/>
      <c r="AG20" s="16" t="s">
        <v>32</v>
      </c>
      <c r="AH20" s="17" t="s">
        <v>31</v>
      </c>
      <c r="AI20" s="15"/>
      <c r="AJ20" s="16" t="s">
        <v>32</v>
      </c>
      <c r="AK20" s="17" t="s">
        <v>31</v>
      </c>
      <c r="AL20" s="15"/>
      <c r="AM20" s="16" t="s">
        <v>32</v>
      </c>
      <c r="AN20" s="17" t="s">
        <v>31</v>
      </c>
      <c r="AO20" s="15"/>
      <c r="AP20" s="49" t="s">
        <v>27</v>
      </c>
      <c r="AQ20" s="50" t="s">
        <v>28</v>
      </c>
      <c r="AR20" s="50" t="s">
        <v>30</v>
      </c>
      <c r="AS20" s="51" t="s">
        <v>29</v>
      </c>
    </row>
    <row r="21" spans="2:45" ht="18.75" thickBot="1" x14ac:dyDescent="0.3">
      <c r="B21" s="92"/>
      <c r="C21" s="93"/>
      <c r="D21" s="41"/>
      <c r="E21" s="28" t="s">
        <v>1</v>
      </c>
      <c r="F21" s="18">
        <f>SUM(F22:F25)</f>
        <v>0</v>
      </c>
      <c r="G21" s="19">
        <f>SUM(G22:G25)</f>
        <v>0</v>
      </c>
      <c r="H21" s="14"/>
      <c r="I21" s="18">
        <f>SUM(I22:I25)</f>
        <v>374.5</v>
      </c>
      <c r="J21" s="19">
        <f>SUM(J22:J25)</f>
        <v>95</v>
      </c>
      <c r="K21" s="14"/>
      <c r="L21" s="18">
        <f>SUM(L22:L25)</f>
        <v>26</v>
      </c>
      <c r="M21" s="19">
        <f>SUM(M22:M25)</f>
        <v>0</v>
      </c>
      <c r="N21" s="14"/>
      <c r="O21" s="18">
        <f>SUM(O22:O25)</f>
        <v>26</v>
      </c>
      <c r="P21" s="19">
        <f>SUM(P22:P25)</f>
        <v>0</v>
      </c>
      <c r="Q21" s="14"/>
      <c r="R21" s="18">
        <f>SUM(R22:R24)</f>
        <v>2026</v>
      </c>
      <c r="S21" s="19">
        <f>SUM(S22:S25)</f>
        <v>825.94</v>
      </c>
      <c r="T21" s="14"/>
      <c r="U21" s="18">
        <f>SUM(U22:U25)</f>
        <v>2077.73</v>
      </c>
      <c r="V21" s="19">
        <f>SUM(V22:V25)</f>
        <v>7118</v>
      </c>
      <c r="W21" s="14"/>
      <c r="X21" s="18">
        <f>SUM(X22:X25)</f>
        <v>26</v>
      </c>
      <c r="Y21" s="19">
        <f>SUM(Y22:Y25)</f>
        <v>0</v>
      </c>
      <c r="Z21" s="14"/>
      <c r="AA21" s="18">
        <f>SUM(AA22:AA25)</f>
        <v>26</v>
      </c>
      <c r="AB21" s="19">
        <f>SUM(AB22:AB25)</f>
        <v>0</v>
      </c>
      <c r="AC21" s="14"/>
      <c r="AD21" s="18">
        <f>SUM(AD22:AD25)</f>
        <v>26</v>
      </c>
      <c r="AE21" s="19">
        <f>SUM(AE22:AE25)</f>
        <v>0</v>
      </c>
      <c r="AF21" s="14"/>
      <c r="AG21" s="18">
        <f>SUM(AG22:AG25)</f>
        <v>26</v>
      </c>
      <c r="AH21" s="19">
        <f>SUM(AH22:AH25)</f>
        <v>0</v>
      </c>
      <c r="AI21" s="14"/>
      <c r="AJ21" s="18">
        <f>SUM(AJ22:AJ25)</f>
        <v>26</v>
      </c>
      <c r="AK21" s="19">
        <f>SUM(AK22:AK25)</f>
        <v>0</v>
      </c>
      <c r="AL21" s="14"/>
      <c r="AM21" s="18">
        <f>SUM(AM22:AM25)</f>
        <v>26</v>
      </c>
      <c r="AN21" s="19">
        <f>SUM(AN22:AN25)</f>
        <v>0</v>
      </c>
      <c r="AO21" s="14"/>
      <c r="AP21" s="26">
        <f>SUM(F21+I21+L21+O21+R21+U21+X21+X21+X21+AA21+AD21+AG21+AJ21+AM21)</f>
        <v>4738.2299999999996</v>
      </c>
      <c r="AQ21" s="45">
        <f>SUM(G21+J21+M21+P21+S21+V21+Y21+AB21+AE21+AH21+AK21+AN21)</f>
        <v>8038.9400000000005</v>
      </c>
      <c r="AR21" s="45">
        <f>SUM(AP21/12)</f>
        <v>394.85249999999996</v>
      </c>
      <c r="AS21" s="3">
        <f>SUM(AQ21/12)</f>
        <v>669.91166666666675</v>
      </c>
    </row>
    <row r="22" spans="2:45" ht="18.75" thickBot="1" x14ac:dyDescent="0.3">
      <c r="B22" s="92"/>
      <c r="C22" s="93"/>
      <c r="D22" s="41"/>
      <c r="E22" s="29" t="s">
        <v>7</v>
      </c>
      <c r="F22" s="20"/>
      <c r="G22" s="21"/>
      <c r="H22" s="14"/>
      <c r="I22" s="20"/>
      <c r="J22" s="21"/>
      <c r="K22" s="14"/>
      <c r="L22" s="20"/>
      <c r="M22" s="21"/>
      <c r="N22" s="14"/>
      <c r="O22" s="20"/>
      <c r="P22" s="21"/>
      <c r="Q22" s="14"/>
      <c r="R22" s="20">
        <v>1000</v>
      </c>
      <c r="S22" s="21">
        <f>Ju!S29</f>
        <v>-746.44999999999982</v>
      </c>
      <c r="T22" s="14"/>
      <c r="U22" s="20">
        <f>Ju!U29</f>
        <v>331.69000000000005</v>
      </c>
      <c r="V22" s="20">
        <f>Ju!V22</f>
        <v>4350</v>
      </c>
      <c r="W22" s="14"/>
      <c r="X22" s="20"/>
      <c r="Y22" s="21"/>
      <c r="Z22" s="14"/>
      <c r="AA22" s="20"/>
      <c r="AB22" s="21"/>
      <c r="AC22" s="14"/>
      <c r="AD22" s="20"/>
      <c r="AE22" s="21"/>
      <c r="AF22" s="14"/>
      <c r="AG22" s="20"/>
      <c r="AH22" s="21"/>
      <c r="AI22" s="14"/>
      <c r="AJ22" s="20"/>
      <c r="AK22" s="21"/>
      <c r="AL22" s="14"/>
      <c r="AM22" s="20"/>
      <c r="AN22" s="21"/>
      <c r="AO22" s="14"/>
      <c r="AP22" s="47">
        <f>SUM(F22+I22+L22+O22+R22+U22+X22+X22+X22+AA22+AD22+AG22+AJ22+AM22)</f>
        <v>1331.69</v>
      </c>
      <c r="AQ22" s="7">
        <f>SUM(G22+J22+M22+P22+S22+V22+Y22+AB22+AE22+AH22+AK22+AN22)</f>
        <v>3603.55</v>
      </c>
      <c r="AR22" s="7">
        <f>SUM(AP22/12)</f>
        <v>110.97416666666668</v>
      </c>
      <c r="AS22" s="21">
        <f>SUM(AP22/12)</f>
        <v>110.97416666666668</v>
      </c>
    </row>
    <row r="23" spans="2:45" ht="18.75" thickBot="1" x14ac:dyDescent="0.3">
      <c r="B23" s="92"/>
      <c r="C23" s="93"/>
      <c r="D23" s="41"/>
      <c r="E23" s="68" t="s">
        <v>34</v>
      </c>
      <c r="F23" s="66"/>
      <c r="G23" s="65"/>
      <c r="H23" s="69"/>
      <c r="I23" s="66">
        <v>348.5</v>
      </c>
      <c r="J23" s="65">
        <v>95</v>
      </c>
      <c r="K23" s="69"/>
      <c r="L23" s="66"/>
      <c r="M23" s="65"/>
      <c r="N23" s="69"/>
      <c r="O23" s="66"/>
      <c r="P23" s="65"/>
      <c r="Q23" s="69"/>
      <c r="R23" s="66">
        <v>1000</v>
      </c>
      <c r="S23" s="65">
        <f>Ina!S28</f>
        <v>1546.3899999999999</v>
      </c>
      <c r="T23" s="69"/>
      <c r="U23" s="66">
        <f>Ina!U28</f>
        <v>1720.04</v>
      </c>
      <c r="V23" s="66">
        <f>Ina!V21</f>
        <v>2768</v>
      </c>
      <c r="W23" s="69"/>
      <c r="X23" s="66"/>
      <c r="Y23" s="65"/>
      <c r="Z23" s="69"/>
      <c r="AA23" s="66"/>
      <c r="AB23" s="65"/>
      <c r="AC23" s="69"/>
      <c r="AD23" s="66"/>
      <c r="AE23" s="65"/>
      <c r="AF23" s="69"/>
      <c r="AG23" s="66"/>
      <c r="AH23" s="65"/>
      <c r="AI23" s="69"/>
      <c r="AJ23" s="66"/>
      <c r="AK23" s="65"/>
      <c r="AL23" s="69"/>
      <c r="AM23" s="66"/>
      <c r="AN23" s="65"/>
      <c r="AO23" s="69"/>
      <c r="AP23" s="67">
        <f>SUM(F23+I23+L23+O23+R23+U23+X23+X23+X23+AA23+AD23+AG23+AJ23+AM23)</f>
        <v>3068.54</v>
      </c>
      <c r="AQ23" s="64">
        <f>SUM(G23+J23+M23+P23+S23+V23+Y23+AB23+AE23+AH23+AK23+AN23)</f>
        <v>4409.3899999999994</v>
      </c>
      <c r="AR23" s="64">
        <f t="shared" ref="AR23:AR25" si="15">SUM(AP23/12)</f>
        <v>255.71166666666667</v>
      </c>
      <c r="AS23" s="65">
        <f>SUM(AP23/12)</f>
        <v>255.71166666666667</v>
      </c>
    </row>
    <row r="24" spans="2:45" ht="18.75" thickBot="1" x14ac:dyDescent="0.3">
      <c r="B24" s="92"/>
      <c r="C24" s="93"/>
      <c r="D24" s="41"/>
      <c r="E24" s="30" t="s">
        <v>59</v>
      </c>
      <c r="F24" s="20"/>
      <c r="G24" s="21"/>
      <c r="H24" s="14"/>
      <c r="I24" s="20">
        <v>26</v>
      </c>
      <c r="J24" s="21"/>
      <c r="K24" s="14"/>
      <c r="L24" s="20">
        <v>26</v>
      </c>
      <c r="M24" s="21"/>
      <c r="N24" s="14"/>
      <c r="O24" s="20">
        <v>26</v>
      </c>
      <c r="P24" s="21"/>
      <c r="Q24" s="14"/>
      <c r="R24" s="20">
        <v>26</v>
      </c>
      <c r="S24" s="21">
        <f>R24</f>
        <v>26</v>
      </c>
      <c r="T24" s="14"/>
      <c r="U24" s="20">
        <v>26</v>
      </c>
      <c r="V24" s="21"/>
      <c r="W24" s="14"/>
      <c r="X24" s="20">
        <v>26</v>
      </c>
      <c r="Y24" s="21"/>
      <c r="Z24" s="14"/>
      <c r="AA24" s="20">
        <v>26</v>
      </c>
      <c r="AB24" s="21"/>
      <c r="AC24" s="14"/>
      <c r="AD24" s="20">
        <v>26</v>
      </c>
      <c r="AE24" s="21"/>
      <c r="AF24" s="14"/>
      <c r="AG24" s="20">
        <v>26</v>
      </c>
      <c r="AH24" s="21"/>
      <c r="AI24" s="14"/>
      <c r="AJ24" s="20">
        <v>26</v>
      </c>
      <c r="AK24" s="21"/>
      <c r="AL24" s="14"/>
      <c r="AM24" s="20">
        <v>26</v>
      </c>
      <c r="AN24" s="21"/>
      <c r="AO24" s="14"/>
      <c r="AP24" s="47">
        <f>SUM(F24+I24+L24+O24+R24+U24+X24+X24+X24+AA24+AD24+AG24+AJ24+AM24)</f>
        <v>338</v>
      </c>
      <c r="AQ24" s="7">
        <f>SUM(G24+J24+M24+P24+S24+V24+Y24+AB24+AE24+AH24+AK24+AN24)</f>
        <v>26</v>
      </c>
      <c r="AR24" s="7">
        <f t="shared" si="15"/>
        <v>28.166666666666668</v>
      </c>
      <c r="AS24" s="21">
        <f>SUM(AP24/12)</f>
        <v>28.166666666666668</v>
      </c>
    </row>
    <row r="25" spans="2:45" ht="18.75" thickBot="1" x14ac:dyDescent="0.3">
      <c r="B25" s="96"/>
      <c r="C25" s="97"/>
      <c r="D25" s="41"/>
      <c r="E25" s="70"/>
      <c r="F25" s="71"/>
      <c r="G25" s="72"/>
      <c r="H25" s="73"/>
      <c r="I25" s="71"/>
      <c r="J25" s="72"/>
      <c r="K25" s="73"/>
      <c r="L25" s="71"/>
      <c r="M25" s="72"/>
      <c r="N25" s="73"/>
      <c r="O25" s="71"/>
      <c r="P25" s="72"/>
      <c r="Q25" s="73"/>
      <c r="R25" s="71"/>
      <c r="S25" s="72"/>
      <c r="T25" s="73"/>
      <c r="U25" s="71"/>
      <c r="V25" s="72"/>
      <c r="W25" s="73"/>
      <c r="X25" s="71"/>
      <c r="Y25" s="72"/>
      <c r="Z25" s="73"/>
      <c r="AA25" s="71"/>
      <c r="AB25" s="72"/>
      <c r="AC25" s="73"/>
      <c r="AD25" s="71"/>
      <c r="AE25" s="72"/>
      <c r="AF25" s="73"/>
      <c r="AG25" s="71"/>
      <c r="AH25" s="72"/>
      <c r="AI25" s="73"/>
      <c r="AJ25" s="71"/>
      <c r="AK25" s="72"/>
      <c r="AL25" s="73"/>
      <c r="AM25" s="71"/>
      <c r="AN25" s="72"/>
      <c r="AO25" s="73"/>
      <c r="AP25" s="74">
        <f>SUM(F25+I25+L25+O25+R25+U25+X25+X25+X25+AA25+AD25+AG25+AJ25+AM25)</f>
        <v>0</v>
      </c>
      <c r="AQ25" s="75">
        <f>SUM(G25+J25+M25+P25+S25+V25+Y25+AB25+AE25+AH25+AK25+AN25)</f>
        <v>0</v>
      </c>
      <c r="AR25" s="75">
        <f t="shared" si="15"/>
        <v>0</v>
      </c>
      <c r="AS25" s="72">
        <f>SUM(AP25/12)</f>
        <v>0</v>
      </c>
    </row>
    <row r="26" spans="2:45" ht="15.75" thickBot="1" x14ac:dyDescent="0.3">
      <c r="B26" s="24"/>
      <c r="H26" s="32"/>
      <c r="K26" s="32"/>
      <c r="N26" s="32"/>
      <c r="Q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</row>
    <row r="27" spans="2:45" ht="36.75" customHeight="1" thickBot="1" x14ac:dyDescent="0.3">
      <c r="B27" s="98" t="s">
        <v>22</v>
      </c>
      <c r="C27" s="99"/>
      <c r="D27" s="40"/>
      <c r="E27" s="34" t="s">
        <v>23</v>
      </c>
      <c r="F27" s="16" t="s">
        <v>32</v>
      </c>
      <c r="G27" s="17" t="s">
        <v>31</v>
      </c>
      <c r="H27" s="43"/>
      <c r="I27" s="16" t="s">
        <v>32</v>
      </c>
      <c r="J27" s="17" t="s">
        <v>31</v>
      </c>
      <c r="K27" s="89"/>
      <c r="L27" s="16" t="s">
        <v>32</v>
      </c>
      <c r="M27" s="17" t="s">
        <v>31</v>
      </c>
      <c r="N27" s="89"/>
      <c r="O27" s="16" t="s">
        <v>32</v>
      </c>
      <c r="P27" s="17" t="s">
        <v>31</v>
      </c>
      <c r="Q27" s="89"/>
      <c r="R27" s="16" t="s">
        <v>32</v>
      </c>
      <c r="S27" s="17" t="s">
        <v>31</v>
      </c>
      <c r="T27" s="89"/>
      <c r="U27" s="16" t="s">
        <v>32</v>
      </c>
      <c r="V27" s="17" t="s">
        <v>31</v>
      </c>
      <c r="W27" s="39"/>
      <c r="X27" s="16" t="s">
        <v>32</v>
      </c>
      <c r="Y27" s="17" t="s">
        <v>31</v>
      </c>
      <c r="Z27" s="39"/>
      <c r="AA27" s="16" t="s">
        <v>32</v>
      </c>
      <c r="AB27" s="17" t="s">
        <v>31</v>
      </c>
      <c r="AC27" s="39"/>
      <c r="AD27" s="16" t="s">
        <v>32</v>
      </c>
      <c r="AE27" s="17" t="s">
        <v>31</v>
      </c>
      <c r="AF27" s="39"/>
      <c r="AG27" s="16" t="s">
        <v>32</v>
      </c>
      <c r="AH27" s="17" t="s">
        <v>31</v>
      </c>
      <c r="AI27" s="39"/>
      <c r="AJ27" s="16" t="s">
        <v>32</v>
      </c>
      <c r="AK27" s="17" t="s">
        <v>31</v>
      </c>
      <c r="AL27" s="39"/>
      <c r="AM27" s="16" t="s">
        <v>32</v>
      </c>
      <c r="AN27" s="17" t="s">
        <v>31</v>
      </c>
      <c r="AO27" s="39"/>
      <c r="AP27" s="55" t="s">
        <v>27</v>
      </c>
      <c r="AQ27" s="56" t="s">
        <v>28</v>
      </c>
      <c r="AR27" s="56" t="s">
        <v>30</v>
      </c>
      <c r="AS27" s="57" t="s">
        <v>29</v>
      </c>
    </row>
    <row r="28" spans="2:45" s="6" customFormat="1" ht="20.25" thickBot="1" x14ac:dyDescent="0.3">
      <c r="B28" s="100"/>
      <c r="C28" s="101"/>
      <c r="D28" s="42"/>
      <c r="E28" s="58" t="s">
        <v>1</v>
      </c>
      <c r="F28" s="59">
        <f>SUM(F21-F5)</f>
        <v>-1000</v>
      </c>
      <c r="G28" s="60">
        <f>SUM(G21-G5)</f>
        <v>-1000</v>
      </c>
      <c r="H28" s="44"/>
      <c r="I28" s="59">
        <f>SUM(I21-I5)</f>
        <v>-1797.1599999999999</v>
      </c>
      <c r="J28" s="60">
        <f>SUM(J21-J5)</f>
        <v>-1826.66</v>
      </c>
      <c r="K28" s="90"/>
      <c r="L28" s="59">
        <f>SUM(L21-L5)</f>
        <v>-2032</v>
      </c>
      <c r="M28" s="60">
        <f>SUM(M21-M5)</f>
        <v>-1808</v>
      </c>
      <c r="N28" s="90"/>
      <c r="O28" s="59">
        <f>SUM(O21-O5)</f>
        <v>-3313</v>
      </c>
      <c r="P28" s="60">
        <f>SUM(P21-P5)</f>
        <v>0</v>
      </c>
      <c r="Q28" s="90"/>
      <c r="R28" s="59">
        <f>SUM(R21-R5)</f>
        <v>-156.5</v>
      </c>
      <c r="S28" s="60">
        <f>SUM(S21-S5)</f>
        <v>-1128.06</v>
      </c>
      <c r="T28" s="90"/>
      <c r="U28" s="59">
        <f>SUM(U21-U5)</f>
        <v>-981.27</v>
      </c>
      <c r="V28" s="60">
        <f>SUM(V21-V5)</f>
        <v>5344</v>
      </c>
      <c r="W28" s="31"/>
      <c r="X28" s="59">
        <f>SUM(X21-X5)</f>
        <v>-2638</v>
      </c>
      <c r="Y28" s="60">
        <f>SUM(Y21-Y5)</f>
        <v>0</v>
      </c>
      <c r="Z28" s="31"/>
      <c r="AA28" s="59">
        <f>SUM(AA21-AA5)</f>
        <v>-2638</v>
      </c>
      <c r="AB28" s="60">
        <f>SUM(AB21-AB5)</f>
        <v>0</v>
      </c>
      <c r="AC28" s="31"/>
      <c r="AD28" s="59">
        <f>SUM(AD21-AD5)</f>
        <v>-2566</v>
      </c>
      <c r="AE28" s="60">
        <f>SUM(AE21-AE5)</f>
        <v>0</v>
      </c>
      <c r="AF28" s="31"/>
      <c r="AG28" s="59">
        <f>SUM(AG21-AG5)</f>
        <v>-2566</v>
      </c>
      <c r="AH28" s="60">
        <f>SUM(AH21-AH5)</f>
        <v>0</v>
      </c>
      <c r="AI28" s="31"/>
      <c r="AJ28" s="59">
        <f>SUM(AJ21-AJ5)</f>
        <v>-2809</v>
      </c>
      <c r="AK28" s="60">
        <f>SUM(AK21-AK5)</f>
        <v>0</v>
      </c>
      <c r="AL28" s="31"/>
      <c r="AM28" s="59">
        <f>SUM(AM21-AM5)</f>
        <v>-2809</v>
      </c>
      <c r="AN28" s="60">
        <f>SUM(AN21-AN5)</f>
        <v>0</v>
      </c>
      <c r="AO28" s="31"/>
      <c r="AP28" s="59">
        <f>SUM(F28+I28+L28+O28+R28+U28+X28+X28+X28+AA28+AD28+AG28+AJ28+AM28)</f>
        <v>-30581.93</v>
      </c>
      <c r="AQ28" s="61">
        <f>SUM(G28+J28+M28+P28+S28+V28+Y28+AB28+AE28+AH28+AK28+AN28)</f>
        <v>-418.71999999999935</v>
      </c>
      <c r="AR28" s="61">
        <f>SUM(AP28/12)</f>
        <v>-2548.4941666666668</v>
      </c>
      <c r="AS28" s="60">
        <f>SUM(AQ28/12)</f>
        <v>-34.893333333333281</v>
      </c>
    </row>
  </sheetData>
  <mergeCells count="39">
    <mergeCell ref="Q27:Q28"/>
    <mergeCell ref="T27:T28"/>
    <mergeCell ref="B28:C28"/>
    <mergeCell ref="B23:C23"/>
    <mergeCell ref="B24:C24"/>
    <mergeCell ref="B25:C25"/>
    <mergeCell ref="B27:C27"/>
    <mergeCell ref="K27:K28"/>
    <mergeCell ref="N27:N28"/>
    <mergeCell ref="B22:C22"/>
    <mergeCell ref="B8:C8"/>
    <mergeCell ref="B9:C9"/>
    <mergeCell ref="B10:C10"/>
    <mergeCell ref="B11:C11"/>
    <mergeCell ref="B12:C12"/>
    <mergeCell ref="B13:C13"/>
    <mergeCell ref="B14:C14"/>
    <mergeCell ref="B18:C18"/>
    <mergeCell ref="B19:AS19"/>
    <mergeCell ref="B20:C20"/>
    <mergeCell ref="B21:C21"/>
    <mergeCell ref="AJ3:AL3"/>
    <mergeCell ref="AM3:AO3"/>
    <mergeCell ref="B4:C4"/>
    <mergeCell ref="B5:C5"/>
    <mergeCell ref="B6:C6"/>
    <mergeCell ref="AD3:AF3"/>
    <mergeCell ref="AG3:AI3"/>
    <mergeCell ref="B7:C7"/>
    <mergeCell ref="R3:T3"/>
    <mergeCell ref="U3:W3"/>
    <mergeCell ref="X3:Z3"/>
    <mergeCell ref="AA3:AC3"/>
    <mergeCell ref="O3:Q3"/>
    <mergeCell ref="D1:E2"/>
    <mergeCell ref="F2:J2"/>
    <mergeCell ref="F3:H3"/>
    <mergeCell ref="I3:K3"/>
    <mergeCell ref="L3:N3"/>
  </mergeCells>
  <pageMargins left="0.511811024" right="0.511811024" top="0.78740157499999996" bottom="0.78740157499999996" header="0.31496062000000002" footer="0.31496062000000002"/>
  <drawing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3" operator="containsText" id="{B7A1CC6F-2DC7-4C2C-A6A5-0A9AAB367926}">
            <xm:f>NOT(ISERROR(SEARCH($A$6,H5)))</xm:f>
            <xm:f>$A$6</xm:f>
            <x14:dxf>
              <font>
                <color rgb="FF00B0F0"/>
              </font>
              <fill>
                <patternFill>
                  <bgColor rgb="FF00B0F0"/>
                </patternFill>
              </fill>
            </x14:dxf>
          </x14:cfRule>
          <x14:cfRule type="containsText" priority="32" operator="containsText" id="{22501C53-B57B-4E3D-A09A-EEC684608DE9}">
            <xm:f>NOT(ISERROR(SEARCH($A$7,H5)))</xm:f>
            <xm:f>$A$7</xm:f>
            <x14:dxf>
              <font>
                <color rgb="FFF33B3B"/>
              </font>
              <fill>
                <patternFill>
                  <bgColor rgb="FFF33B3B"/>
                </patternFill>
              </fill>
            </x14:dxf>
          </x14:cfRule>
          <x14:cfRule type="containsText" priority="31" operator="containsText" id="{E8245F7F-6D7A-4CFB-BA90-DA30F863B515}">
            <xm:f>NOT(ISERROR(SEARCH($A$5,H5)))</xm:f>
            <xm:f>$A$5</xm:f>
            <x14:dxf>
              <font>
                <color theme="9"/>
              </font>
              <fill>
                <patternFill>
                  <bgColor theme="9"/>
                </patternFill>
              </fill>
            </x14:dxf>
          </x14:cfRule>
          <xm:sqref>H5:H18 W5:W18 Z5:Z18 AC5:AC18 AF5:AF18 AI5:AI18 AL5:AL18 AO5:AO18</xm:sqref>
        </x14:conditionalFormatting>
        <x14:conditionalFormatting xmlns:xm="http://schemas.microsoft.com/office/excel/2006/main">
          <x14:cfRule type="containsText" priority="16" operator="containsText" id="{1185EBDA-6120-4ECF-9D86-FFC016BDF67D}">
            <xm:f>NOT(ISERROR(SEARCH($A$7,H21)))</xm:f>
            <xm:f>$A$7</xm:f>
            <x14:dxf>
              <font>
                <color theme="9"/>
              </font>
              <fill>
                <patternFill>
                  <bgColor theme="9"/>
                </patternFill>
              </fill>
            </x14:dxf>
          </x14:cfRule>
          <x14:cfRule type="containsText" priority="17" operator="containsText" id="{8DE752CE-78EB-4F29-816E-6AE451C7C56F}">
            <xm:f>NOT(ISERROR(SEARCH($A$5,H21)))</xm:f>
            <xm:f>$A$5</xm:f>
            <x14:dxf>
              <font>
                <color rgb="FFF33B3B"/>
              </font>
              <fill>
                <patternFill>
                  <bgColor rgb="FFF33B3B"/>
                </patternFill>
              </fill>
            </x14:dxf>
          </x14:cfRule>
          <x14:cfRule type="containsText" priority="18" operator="containsText" id="{24B27E79-5411-443D-9C5A-C7E1BB765301}">
            <xm:f>NOT(ISERROR(SEARCH($A$6,H21)))</xm:f>
            <xm:f>$A$6</xm:f>
            <x14:dxf>
              <font>
                <color rgb="FF00B0F0"/>
              </font>
              <fill>
                <patternFill>
                  <bgColor rgb="FF00B0F0"/>
                </patternFill>
              </fill>
            </x14:dxf>
          </x14:cfRule>
          <xm:sqref>H21:H25 W21:W25 Z21:Z25 AC21:AC25 AF21:AF25 AI21:AI25 AL21:AL25 AO21:AP25</xm:sqref>
        </x14:conditionalFormatting>
        <x14:conditionalFormatting xmlns:xm="http://schemas.microsoft.com/office/excel/2006/main">
          <x14:cfRule type="containsText" priority="28" operator="containsText" id="{B6D3292E-65A7-43D6-89B1-1544977DDF34}">
            <xm:f>NOT(ISERROR(SEARCH($A$5,K5)))</xm:f>
            <xm:f>$A$5</xm:f>
            <x14:dxf>
              <font>
                <color theme="9"/>
              </font>
              <fill>
                <patternFill>
                  <bgColor theme="9"/>
                </patternFill>
              </fill>
            </x14:dxf>
          </x14:cfRule>
          <x14:cfRule type="containsText" priority="29" operator="containsText" id="{156FCD91-BDC6-4866-AC6C-89006AF1DE9C}">
            <xm:f>NOT(ISERROR(SEARCH($A$7,K5)))</xm:f>
            <xm:f>$A$7</xm:f>
            <x14:dxf>
              <font>
                <color rgb="FFF33B3B"/>
              </font>
              <fill>
                <patternFill>
                  <bgColor rgb="FFF33B3B"/>
                </patternFill>
              </fill>
            </x14:dxf>
          </x14:cfRule>
          <x14:cfRule type="containsText" priority="30" operator="containsText" id="{416BBEA8-8A00-401C-AF6F-7E582963D851}">
            <xm:f>NOT(ISERROR(SEARCH($A$6,K5)))</xm:f>
            <xm:f>$A$6</xm:f>
            <x14:dxf>
              <font>
                <color rgb="FF00B0F0"/>
              </font>
              <fill>
                <patternFill>
                  <bgColor rgb="FF00B0F0"/>
                </patternFill>
              </fill>
            </x14:dxf>
          </x14:cfRule>
          <xm:sqref>K5:K18</xm:sqref>
        </x14:conditionalFormatting>
        <x14:conditionalFormatting xmlns:xm="http://schemas.microsoft.com/office/excel/2006/main">
          <x14:cfRule type="containsText" priority="13" operator="containsText" id="{3499B9CA-C4D2-477D-A901-005AECD0A081}">
            <xm:f>NOT(ISERROR(SEARCH($A$7,K21)))</xm:f>
            <xm:f>$A$7</xm:f>
            <x14:dxf>
              <font>
                <color theme="9"/>
              </font>
              <fill>
                <patternFill>
                  <bgColor theme="9"/>
                </patternFill>
              </fill>
            </x14:dxf>
          </x14:cfRule>
          <x14:cfRule type="containsText" priority="15" operator="containsText" id="{9827FF78-B5F8-4595-AB01-34A88D94E00D}">
            <xm:f>NOT(ISERROR(SEARCH($A$6,K21)))</xm:f>
            <xm:f>$A$6</xm:f>
            <x14:dxf>
              <font>
                <color rgb="FF00B0F0"/>
              </font>
              <fill>
                <patternFill>
                  <bgColor rgb="FF00B0F0"/>
                </patternFill>
              </fill>
            </x14:dxf>
          </x14:cfRule>
          <x14:cfRule type="containsText" priority="14" operator="containsText" id="{63230B0A-05EA-469C-B3E3-213FA9EAF873}">
            <xm:f>NOT(ISERROR(SEARCH($A$5,K21)))</xm:f>
            <xm:f>$A$5</xm:f>
            <x14:dxf>
              <font>
                <color rgb="FFF33B3B"/>
              </font>
              <fill>
                <patternFill>
                  <bgColor rgb="FFF33B3B"/>
                </patternFill>
              </fill>
            </x14:dxf>
          </x14:cfRule>
          <xm:sqref>K21:K25</xm:sqref>
        </x14:conditionalFormatting>
        <x14:conditionalFormatting xmlns:xm="http://schemas.microsoft.com/office/excel/2006/main">
          <x14:cfRule type="containsText" priority="25" operator="containsText" id="{5BFACE83-E7B2-4241-B572-E69548B0651B}">
            <xm:f>NOT(ISERROR(SEARCH($A$5,N5)))</xm:f>
            <xm:f>$A$5</xm:f>
            <x14:dxf>
              <font>
                <color theme="9"/>
              </font>
              <fill>
                <patternFill>
                  <bgColor theme="9"/>
                </patternFill>
              </fill>
            </x14:dxf>
          </x14:cfRule>
          <x14:cfRule type="containsText" priority="26" operator="containsText" id="{E428D708-6D8C-4EBC-AF1C-7DCF72080EB1}">
            <xm:f>NOT(ISERROR(SEARCH($A$7,N5)))</xm:f>
            <xm:f>$A$7</xm:f>
            <x14:dxf>
              <font>
                <color rgb="FFF33B3B"/>
              </font>
              <fill>
                <patternFill>
                  <bgColor rgb="FFF33B3B"/>
                </patternFill>
              </fill>
            </x14:dxf>
          </x14:cfRule>
          <x14:cfRule type="containsText" priority="27" operator="containsText" id="{2D454FD9-D028-4350-90DD-CC046A9867D2}">
            <xm:f>NOT(ISERROR(SEARCH($A$6,N5)))</xm:f>
            <xm:f>$A$6</xm:f>
            <x14:dxf>
              <font>
                <color rgb="FF00B0F0"/>
              </font>
              <fill>
                <patternFill>
                  <bgColor rgb="FF00B0F0"/>
                </patternFill>
              </fill>
            </x14:dxf>
          </x14:cfRule>
          <xm:sqref>N5:N18</xm:sqref>
        </x14:conditionalFormatting>
        <x14:conditionalFormatting xmlns:xm="http://schemas.microsoft.com/office/excel/2006/main">
          <x14:cfRule type="containsText" priority="10" operator="containsText" id="{4655BDFA-08DA-448D-BC12-3C5F343E9804}">
            <xm:f>NOT(ISERROR(SEARCH($A$7,N21)))</xm:f>
            <xm:f>$A$7</xm:f>
            <x14:dxf>
              <font>
                <color theme="9"/>
              </font>
              <fill>
                <patternFill>
                  <bgColor theme="9"/>
                </patternFill>
              </fill>
            </x14:dxf>
          </x14:cfRule>
          <x14:cfRule type="containsText" priority="11" operator="containsText" id="{C16CBEAB-B008-4E4D-8112-88ED48937039}">
            <xm:f>NOT(ISERROR(SEARCH($A$5,N21)))</xm:f>
            <xm:f>$A$5</xm:f>
            <x14:dxf>
              <font>
                <color rgb="FFF33B3B"/>
              </font>
              <fill>
                <patternFill>
                  <bgColor rgb="FFF33B3B"/>
                </patternFill>
              </fill>
            </x14:dxf>
          </x14:cfRule>
          <x14:cfRule type="containsText" priority="12" operator="containsText" id="{5EDEA7C6-287E-4AE4-B16C-941A3B1985D5}">
            <xm:f>NOT(ISERROR(SEARCH($A$6,N21)))</xm:f>
            <xm:f>$A$6</xm:f>
            <x14:dxf>
              <font>
                <color rgb="FF00B0F0"/>
              </font>
              <fill>
                <patternFill>
                  <bgColor rgb="FF00B0F0"/>
                </patternFill>
              </fill>
            </x14:dxf>
          </x14:cfRule>
          <xm:sqref>N21:N25</xm:sqref>
        </x14:conditionalFormatting>
        <x14:conditionalFormatting xmlns:xm="http://schemas.microsoft.com/office/excel/2006/main">
          <x14:cfRule type="containsText" priority="22" operator="containsText" id="{48DD5835-16E2-4857-8E85-42456A455F88}">
            <xm:f>NOT(ISERROR(SEARCH($A$5,Q5)))</xm:f>
            <xm:f>$A$5</xm:f>
            <x14:dxf>
              <font>
                <color theme="9"/>
              </font>
              <fill>
                <patternFill>
                  <bgColor theme="9"/>
                </patternFill>
              </fill>
            </x14:dxf>
          </x14:cfRule>
          <x14:cfRule type="containsText" priority="23" operator="containsText" id="{C3096DBB-56B1-403A-888D-D0A0158141C2}">
            <xm:f>NOT(ISERROR(SEARCH($A$7,Q5)))</xm:f>
            <xm:f>$A$7</xm:f>
            <x14:dxf>
              <font>
                <color rgb="FFF33B3B"/>
              </font>
              <fill>
                <patternFill>
                  <bgColor rgb="FFF33B3B"/>
                </patternFill>
              </fill>
            </x14:dxf>
          </x14:cfRule>
          <x14:cfRule type="containsText" priority="24" operator="containsText" id="{B4191D59-08AC-44DC-BA76-4417C43B6510}">
            <xm:f>NOT(ISERROR(SEARCH($A$6,Q5)))</xm:f>
            <xm:f>$A$6</xm:f>
            <x14:dxf>
              <font>
                <color rgb="FF00B0F0"/>
              </font>
              <fill>
                <patternFill>
                  <bgColor rgb="FF00B0F0"/>
                </patternFill>
              </fill>
            </x14:dxf>
          </x14:cfRule>
          <xm:sqref>Q5:Q18</xm:sqref>
        </x14:conditionalFormatting>
        <x14:conditionalFormatting xmlns:xm="http://schemas.microsoft.com/office/excel/2006/main">
          <x14:cfRule type="containsText" priority="7" operator="containsText" id="{AC13C014-BD74-4FB7-BD39-D1245E9F98A6}">
            <xm:f>NOT(ISERROR(SEARCH($A$7,Q21)))</xm:f>
            <xm:f>$A$7</xm:f>
            <x14:dxf>
              <font>
                <color theme="9"/>
              </font>
              <fill>
                <patternFill>
                  <bgColor theme="9"/>
                </patternFill>
              </fill>
            </x14:dxf>
          </x14:cfRule>
          <x14:cfRule type="containsText" priority="8" operator="containsText" id="{DD9E2124-FD6E-43AA-9295-D3B7499E2635}">
            <xm:f>NOT(ISERROR(SEARCH($A$5,Q21)))</xm:f>
            <xm:f>$A$5</xm:f>
            <x14:dxf>
              <font>
                <color rgb="FFF33B3B"/>
              </font>
              <fill>
                <patternFill>
                  <bgColor rgb="FFF33B3B"/>
                </patternFill>
              </fill>
            </x14:dxf>
          </x14:cfRule>
          <x14:cfRule type="containsText" priority="9" operator="containsText" id="{DE6A89EF-1F62-48F1-A6CB-CC6018089CC4}">
            <xm:f>NOT(ISERROR(SEARCH($A$6,Q21)))</xm:f>
            <xm:f>$A$6</xm:f>
            <x14:dxf>
              <font>
                <color rgb="FF00B0F0"/>
              </font>
              <fill>
                <patternFill>
                  <bgColor rgb="FF00B0F0"/>
                </patternFill>
              </fill>
            </x14:dxf>
          </x14:cfRule>
          <xm:sqref>Q21:Q25</xm:sqref>
        </x14:conditionalFormatting>
        <x14:conditionalFormatting xmlns:xm="http://schemas.microsoft.com/office/excel/2006/main">
          <x14:cfRule type="containsText" priority="19" operator="containsText" id="{03050C29-0537-4EDE-908B-98894FA114DA}">
            <xm:f>NOT(ISERROR(SEARCH($A$5,T5)))</xm:f>
            <xm:f>$A$5</xm:f>
            <x14:dxf>
              <font>
                <color theme="9"/>
              </font>
              <fill>
                <patternFill>
                  <bgColor theme="9"/>
                </patternFill>
              </fill>
            </x14:dxf>
          </x14:cfRule>
          <x14:cfRule type="containsText" priority="20" operator="containsText" id="{8C33224F-0B6A-4F9D-B6F8-0A715CD5818B}">
            <xm:f>NOT(ISERROR(SEARCH($A$7,T5)))</xm:f>
            <xm:f>$A$7</xm:f>
            <x14:dxf>
              <font>
                <color rgb="FFF33B3B"/>
              </font>
              <fill>
                <patternFill>
                  <bgColor rgb="FFF33B3B"/>
                </patternFill>
              </fill>
            </x14:dxf>
          </x14:cfRule>
          <x14:cfRule type="containsText" priority="21" operator="containsText" id="{3F7804B1-56DF-4079-BDB9-466876E76223}">
            <xm:f>NOT(ISERROR(SEARCH($A$6,T5)))</xm:f>
            <xm:f>$A$6</xm:f>
            <x14:dxf>
              <font>
                <color rgb="FF00B0F0"/>
              </font>
              <fill>
                <patternFill>
                  <bgColor rgb="FF00B0F0"/>
                </patternFill>
              </fill>
            </x14:dxf>
          </x14:cfRule>
          <xm:sqref>T5:T18</xm:sqref>
        </x14:conditionalFormatting>
        <x14:conditionalFormatting xmlns:xm="http://schemas.microsoft.com/office/excel/2006/main">
          <x14:cfRule type="containsText" priority="4" operator="containsText" id="{09E2653F-FAA6-43E2-AA8C-4EA4569B5FFD}">
            <xm:f>NOT(ISERROR(SEARCH($A$7,T21)))</xm:f>
            <xm:f>$A$7</xm:f>
            <x14:dxf>
              <font>
                <color theme="9"/>
              </font>
              <fill>
                <patternFill>
                  <bgColor theme="9"/>
                </patternFill>
              </fill>
            </x14:dxf>
          </x14:cfRule>
          <x14:cfRule type="containsText" priority="5" operator="containsText" id="{5FA2482F-B07B-4729-816B-C85A9A18A4A0}">
            <xm:f>NOT(ISERROR(SEARCH($A$5,T21)))</xm:f>
            <xm:f>$A$5</xm:f>
            <x14:dxf>
              <font>
                <color rgb="FFF33B3B"/>
              </font>
              <fill>
                <patternFill>
                  <bgColor rgb="FFF33B3B"/>
                </patternFill>
              </fill>
            </x14:dxf>
          </x14:cfRule>
          <x14:cfRule type="containsText" priority="6" operator="containsText" id="{D61D4276-ADFC-4BB7-9087-33DCA3A8F3CD}">
            <xm:f>NOT(ISERROR(SEARCH($A$6,T21)))</xm:f>
            <xm:f>$A$6</xm:f>
            <x14:dxf>
              <font>
                <color rgb="FF00B0F0"/>
              </font>
              <fill>
                <patternFill>
                  <bgColor rgb="FF00B0F0"/>
                </patternFill>
              </fill>
            </x14:dxf>
          </x14:cfRule>
          <xm:sqref>T21:T25</xm:sqref>
        </x14:conditionalFormatting>
        <x14:conditionalFormatting xmlns:xm="http://schemas.microsoft.com/office/excel/2006/main">
          <x14:cfRule type="containsText" priority="2" operator="containsText" id="{D4A6E473-D45C-4909-8CDF-28995AC19F5C}">
            <xm:f>NOT(ISERROR(SEARCH($A$5,AR22)))</xm:f>
            <xm:f>$A$5</xm:f>
            <x14:dxf>
              <font>
                <color rgb="FFF33B3B"/>
              </font>
              <fill>
                <patternFill>
                  <bgColor rgb="FFF33B3B"/>
                </patternFill>
              </fill>
            </x14:dxf>
          </x14:cfRule>
          <x14:cfRule type="containsText" priority="3" operator="containsText" id="{B0BBEFFF-AB32-4E2A-B635-72C02B6DB3BD}">
            <xm:f>NOT(ISERROR(SEARCH($A$6,AR22)))</xm:f>
            <xm:f>$A$6</xm:f>
            <x14:dxf>
              <font>
                <color rgb="FF00B0F0"/>
              </font>
              <fill>
                <patternFill>
                  <bgColor rgb="FF00B0F0"/>
                </patternFill>
              </fill>
            </x14:dxf>
          </x14:cfRule>
          <x14:cfRule type="containsText" priority="1" operator="containsText" id="{CF84AF04-A8FA-4876-B20D-4396B5B5DB2C}">
            <xm:f>NOT(ISERROR(SEARCH($A$7,AR22)))</xm:f>
            <xm:f>$A$7</xm:f>
            <x14:dxf>
              <font>
                <color theme="9"/>
              </font>
              <fill>
                <patternFill>
                  <bgColor theme="9"/>
                </patternFill>
              </fill>
            </x14:dxf>
          </x14:cfRule>
          <xm:sqref>AR22:AR25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3C208-5AC8-4A13-9943-7F454435EC8F}">
  <sheetPr>
    <tabColor rgb="FFFAA0FC"/>
  </sheetPr>
  <dimension ref="A1:AW50"/>
  <sheetViews>
    <sheetView tabSelected="1" topLeftCell="A27" zoomScaleNormal="100" workbookViewId="0">
      <selection activeCell="J35" sqref="J35"/>
    </sheetView>
  </sheetViews>
  <sheetFormatPr defaultRowHeight="15" x14ac:dyDescent="0.25"/>
  <cols>
    <col min="1" max="1" width="16.5703125" bestFit="1" customWidth="1"/>
    <col min="2" max="2" width="13.28515625" hidden="1" customWidth="1"/>
    <col min="3" max="5" width="12.85546875" bestFit="1" customWidth="1"/>
    <col min="6" max="6" width="12.28515625" bestFit="1" customWidth="1"/>
    <col min="7" max="9" width="13.28515625" bestFit="1" customWidth="1"/>
    <col min="10" max="13" width="12.28515625" bestFit="1" customWidth="1"/>
    <col min="14" max="14" width="14" bestFit="1" customWidth="1"/>
    <col min="15" max="21" width="12.28515625" bestFit="1" customWidth="1"/>
    <col min="22" max="22" width="10.5703125" bestFit="1" customWidth="1"/>
  </cols>
  <sheetData>
    <row r="1" spans="1:49" x14ac:dyDescent="0.25">
      <c r="A1" t="s">
        <v>90</v>
      </c>
    </row>
    <row r="2" spans="1:49" x14ac:dyDescent="0.25">
      <c r="B2" t="s">
        <v>67</v>
      </c>
      <c r="C2" t="s">
        <v>68</v>
      </c>
      <c r="D2" t="s">
        <v>16</v>
      </c>
      <c r="E2" t="s">
        <v>69</v>
      </c>
      <c r="F2" t="s">
        <v>70</v>
      </c>
      <c r="G2" t="s">
        <v>71</v>
      </c>
      <c r="H2" t="s">
        <v>73</v>
      </c>
      <c r="I2" t="s">
        <v>76</v>
      </c>
      <c r="J2" t="s">
        <v>77</v>
      </c>
      <c r="K2" t="s">
        <v>78</v>
      </c>
      <c r="L2" t="s">
        <v>12</v>
      </c>
      <c r="M2" t="s">
        <v>80</v>
      </c>
      <c r="N2" t="s">
        <v>67</v>
      </c>
      <c r="O2" t="s">
        <v>68</v>
      </c>
      <c r="P2" t="s">
        <v>86</v>
      </c>
      <c r="Q2" t="s">
        <v>87</v>
      </c>
      <c r="R2" t="s">
        <v>70</v>
      </c>
      <c r="S2" t="s">
        <v>71</v>
      </c>
      <c r="T2" t="s">
        <v>73</v>
      </c>
      <c r="U2" t="s">
        <v>76</v>
      </c>
      <c r="V2" t="s">
        <v>10</v>
      </c>
    </row>
    <row r="3" spans="1:49" x14ac:dyDescent="0.25">
      <c r="A3" t="s">
        <v>57</v>
      </c>
      <c r="B3" s="84">
        <v>1953.81</v>
      </c>
      <c r="C3" s="84"/>
      <c r="D3" s="84"/>
      <c r="E3" s="84">
        <v>133.13</v>
      </c>
      <c r="F3" s="84">
        <v>75.33</v>
      </c>
      <c r="G3" s="84">
        <v>75.33</v>
      </c>
      <c r="H3" s="84">
        <v>75.33</v>
      </c>
      <c r="I3" s="84">
        <v>75.33</v>
      </c>
      <c r="J3" s="84">
        <v>33.33</v>
      </c>
      <c r="K3" s="84">
        <v>33.33</v>
      </c>
      <c r="L3" s="84">
        <v>33.33</v>
      </c>
      <c r="M3" s="84">
        <v>33.33</v>
      </c>
      <c r="N3" s="84">
        <v>33.33</v>
      </c>
    </row>
    <row r="4" spans="1:49" x14ac:dyDescent="0.25">
      <c r="A4" t="s">
        <v>97</v>
      </c>
      <c r="B4" s="84">
        <v>976</v>
      </c>
      <c r="C4" s="84"/>
      <c r="D4" s="84"/>
      <c r="E4" s="84">
        <v>421.49</v>
      </c>
      <c r="F4" s="84">
        <v>366.33</v>
      </c>
      <c r="G4" s="84">
        <v>348.74</v>
      </c>
      <c r="H4" s="84"/>
      <c r="I4" s="84"/>
      <c r="J4" s="84"/>
      <c r="K4" s="84"/>
      <c r="L4" s="84"/>
      <c r="M4" s="84"/>
      <c r="N4" s="84"/>
    </row>
    <row r="5" spans="1:49" x14ac:dyDescent="0.25">
      <c r="A5" t="s">
        <v>72</v>
      </c>
      <c r="B5" s="84">
        <v>195.19</v>
      </c>
      <c r="C5" s="84"/>
      <c r="D5" s="84"/>
      <c r="E5" s="84">
        <v>156.97</v>
      </c>
      <c r="F5" s="84">
        <v>156.97</v>
      </c>
      <c r="G5" s="84">
        <v>156.97</v>
      </c>
      <c r="H5" s="84">
        <v>156.97</v>
      </c>
      <c r="I5" s="84"/>
      <c r="J5" s="84"/>
      <c r="K5" s="84"/>
      <c r="L5" s="84"/>
      <c r="M5" s="84"/>
      <c r="N5" s="84"/>
    </row>
    <row r="6" spans="1:49" x14ac:dyDescent="0.25">
      <c r="A6" t="s">
        <v>74</v>
      </c>
      <c r="B6" s="84">
        <v>292.91000000000003</v>
      </c>
      <c r="C6" s="84"/>
      <c r="D6" s="84"/>
      <c r="E6" s="84">
        <v>653.29</v>
      </c>
      <c r="F6" s="84"/>
      <c r="G6" s="84"/>
      <c r="H6" s="84"/>
      <c r="I6" s="84"/>
      <c r="J6" s="84"/>
      <c r="K6" s="84"/>
      <c r="L6" s="84"/>
      <c r="M6" s="84"/>
      <c r="N6" s="84"/>
    </row>
    <row r="7" spans="1:49" x14ac:dyDescent="0.25">
      <c r="A7" t="s">
        <v>75</v>
      </c>
      <c r="B7" s="84">
        <v>3165.76</v>
      </c>
      <c r="C7" s="84"/>
      <c r="D7" s="84"/>
      <c r="E7" s="84">
        <v>1213.5</v>
      </c>
      <c r="F7" s="84">
        <v>899.72</v>
      </c>
      <c r="G7" s="84">
        <v>771.25</v>
      </c>
      <c r="H7" s="84">
        <v>49.73</v>
      </c>
      <c r="I7" s="84">
        <v>49.73</v>
      </c>
      <c r="J7" s="84">
        <v>49.73</v>
      </c>
      <c r="K7" s="84">
        <v>49.73</v>
      </c>
      <c r="L7" s="84">
        <v>49.73</v>
      </c>
      <c r="M7" s="84"/>
      <c r="N7" s="84"/>
    </row>
    <row r="8" spans="1:49" x14ac:dyDescent="0.25">
      <c r="A8" t="s">
        <v>79</v>
      </c>
      <c r="B8" s="84">
        <v>291.41000000000003</v>
      </c>
      <c r="C8" s="84">
        <v>406.86</v>
      </c>
      <c r="D8" s="84">
        <v>758.36</v>
      </c>
      <c r="E8" s="84">
        <v>343.55</v>
      </c>
      <c r="F8" s="84">
        <v>313.85000000000002</v>
      </c>
      <c r="G8" s="84">
        <v>209.87</v>
      </c>
      <c r="H8" s="84">
        <v>209.87</v>
      </c>
      <c r="I8" s="84">
        <v>209.87</v>
      </c>
      <c r="J8" s="84">
        <v>209.87</v>
      </c>
      <c r="K8" s="84">
        <v>209.87</v>
      </c>
      <c r="L8" s="84">
        <v>209.87</v>
      </c>
      <c r="M8" s="84">
        <v>209.87</v>
      </c>
      <c r="N8" s="84"/>
    </row>
    <row r="9" spans="1:49" x14ac:dyDescent="0.25">
      <c r="A9" t="s">
        <v>88</v>
      </c>
      <c r="B9" s="84">
        <f t="shared" ref="B9:N9" si="0">SUM(B3:B8)</f>
        <v>6875.08</v>
      </c>
      <c r="C9" s="84">
        <f t="shared" si="0"/>
        <v>406.86</v>
      </c>
      <c r="D9" s="84">
        <f t="shared" si="0"/>
        <v>758.36</v>
      </c>
      <c r="E9" s="84">
        <f t="shared" si="0"/>
        <v>2921.9300000000003</v>
      </c>
      <c r="F9" s="84">
        <f t="shared" si="0"/>
        <v>1812.1999999999998</v>
      </c>
      <c r="G9" s="84">
        <f t="shared" si="0"/>
        <v>1562.1599999999999</v>
      </c>
      <c r="H9" s="84">
        <f t="shared" si="0"/>
        <v>491.90000000000003</v>
      </c>
      <c r="I9" s="84">
        <f t="shared" si="0"/>
        <v>334.93</v>
      </c>
      <c r="J9" s="84">
        <f t="shared" si="0"/>
        <v>292.93</v>
      </c>
      <c r="K9" s="84">
        <f t="shared" si="0"/>
        <v>292.93</v>
      </c>
      <c r="L9" s="84">
        <f t="shared" si="0"/>
        <v>292.93</v>
      </c>
      <c r="M9" s="84">
        <f t="shared" si="0"/>
        <v>243.2</v>
      </c>
      <c r="N9" s="84">
        <f t="shared" si="0"/>
        <v>33.33</v>
      </c>
    </row>
    <row r="11" spans="1:49" x14ac:dyDescent="0.25">
      <c r="A11" t="s">
        <v>48</v>
      </c>
      <c r="B11" s="84">
        <v>1000</v>
      </c>
      <c r="C11" s="84">
        <v>1000</v>
      </c>
      <c r="D11" s="84">
        <v>1000</v>
      </c>
      <c r="E11" s="84">
        <v>1000</v>
      </c>
      <c r="F11" s="84">
        <v>1000</v>
      </c>
      <c r="G11" s="84">
        <v>1000</v>
      </c>
      <c r="H11" s="84">
        <v>1000</v>
      </c>
      <c r="I11" s="84">
        <v>1000</v>
      </c>
      <c r="J11" s="84">
        <v>1000</v>
      </c>
      <c r="K11" s="84">
        <v>1000</v>
      </c>
      <c r="L11" s="84">
        <v>1000</v>
      </c>
      <c r="M11" s="84">
        <v>1000</v>
      </c>
      <c r="N11" s="84">
        <v>1000</v>
      </c>
      <c r="O11" s="84">
        <v>1000</v>
      </c>
      <c r="P11" s="84">
        <v>1000</v>
      </c>
      <c r="Q11" s="84">
        <v>1000</v>
      </c>
      <c r="R11" s="84">
        <v>1000</v>
      </c>
      <c r="S11" s="84">
        <v>1000</v>
      </c>
      <c r="T11" s="84">
        <v>1000</v>
      </c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</row>
    <row r="12" spans="1:49" x14ac:dyDescent="0.25">
      <c r="A12" t="s">
        <v>54</v>
      </c>
      <c r="B12" s="84">
        <v>91</v>
      </c>
      <c r="C12" s="84">
        <v>91</v>
      </c>
      <c r="D12" s="84">
        <v>91</v>
      </c>
      <c r="E12" s="84">
        <v>91</v>
      </c>
      <c r="F12" s="84">
        <v>91</v>
      </c>
      <c r="G12" s="84">
        <v>91</v>
      </c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  <c r="AT12" s="84"/>
      <c r="AU12" s="84"/>
      <c r="AV12" s="84"/>
      <c r="AW12" s="84"/>
    </row>
    <row r="13" spans="1:49" x14ac:dyDescent="0.25">
      <c r="A13" t="s">
        <v>55</v>
      </c>
      <c r="B13" s="84">
        <v>650</v>
      </c>
      <c r="C13" s="84">
        <v>650</v>
      </c>
      <c r="D13" s="84">
        <v>650</v>
      </c>
      <c r="E13" s="84">
        <v>650</v>
      </c>
      <c r="F13" s="84">
        <v>650</v>
      </c>
      <c r="G13" s="84">
        <v>650</v>
      </c>
      <c r="H13" s="84">
        <v>650</v>
      </c>
      <c r="I13" s="84">
        <v>650</v>
      </c>
      <c r="J13" s="84">
        <v>650</v>
      </c>
      <c r="K13" s="84">
        <v>650</v>
      </c>
      <c r="L13" s="84">
        <v>650</v>
      </c>
      <c r="M13" s="84">
        <v>650</v>
      </c>
      <c r="N13" s="84">
        <v>650</v>
      </c>
      <c r="O13" s="84">
        <v>650</v>
      </c>
      <c r="P13" s="84">
        <v>650</v>
      </c>
      <c r="Q13" s="84">
        <v>650</v>
      </c>
      <c r="R13" s="84">
        <v>650</v>
      </c>
      <c r="S13" s="84">
        <v>650</v>
      </c>
      <c r="T13" s="84">
        <v>650</v>
      </c>
      <c r="U13" s="84">
        <v>650</v>
      </c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  <c r="AO13" s="84"/>
      <c r="AP13" s="84"/>
      <c r="AQ13" s="84"/>
      <c r="AR13" s="84"/>
      <c r="AS13" s="84"/>
      <c r="AT13" s="84"/>
      <c r="AU13" s="84"/>
      <c r="AV13" s="84"/>
      <c r="AW13" s="84"/>
    </row>
    <row r="14" spans="1:49" x14ac:dyDescent="0.25">
      <c r="A14" t="s">
        <v>49</v>
      </c>
      <c r="B14" s="84">
        <v>180</v>
      </c>
      <c r="C14" s="84">
        <v>180</v>
      </c>
      <c r="D14" s="84">
        <v>180</v>
      </c>
      <c r="E14" s="84">
        <v>180</v>
      </c>
      <c r="F14" s="84">
        <v>180</v>
      </c>
      <c r="G14" s="84">
        <v>180</v>
      </c>
      <c r="H14" s="84">
        <v>180</v>
      </c>
      <c r="I14" s="84">
        <v>180</v>
      </c>
      <c r="J14" s="84">
        <v>180</v>
      </c>
      <c r="K14" s="84">
        <v>180</v>
      </c>
      <c r="L14" s="84">
        <v>180</v>
      </c>
      <c r="M14" s="84">
        <v>180</v>
      </c>
      <c r="N14" s="84">
        <v>180</v>
      </c>
      <c r="O14" s="84">
        <v>180</v>
      </c>
      <c r="P14" s="84">
        <v>180</v>
      </c>
      <c r="Q14" s="84">
        <v>180</v>
      </c>
      <c r="R14" s="84">
        <v>180</v>
      </c>
      <c r="S14" s="84">
        <v>180</v>
      </c>
      <c r="T14" s="84">
        <v>180</v>
      </c>
      <c r="U14" s="84">
        <v>180</v>
      </c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  <c r="AT14" s="84"/>
      <c r="AU14" s="84"/>
      <c r="AV14" s="84"/>
      <c r="AW14" s="84"/>
    </row>
    <row r="15" spans="1:49" x14ac:dyDescent="0.25">
      <c r="A15" t="s">
        <v>2</v>
      </c>
      <c r="B15" s="84">
        <v>800</v>
      </c>
      <c r="C15" s="84">
        <v>800</v>
      </c>
      <c r="D15" s="84"/>
      <c r="E15" s="84">
        <v>800</v>
      </c>
      <c r="F15" s="84">
        <v>800</v>
      </c>
      <c r="G15" s="84">
        <v>800</v>
      </c>
      <c r="H15" s="84">
        <v>800</v>
      </c>
      <c r="I15" s="84">
        <v>800</v>
      </c>
      <c r="J15" s="84">
        <v>800</v>
      </c>
      <c r="K15" s="84">
        <v>800</v>
      </c>
      <c r="L15" s="84">
        <v>800</v>
      </c>
      <c r="M15" s="84">
        <v>800</v>
      </c>
      <c r="N15" s="84">
        <v>800</v>
      </c>
      <c r="O15" s="84">
        <v>800</v>
      </c>
      <c r="P15" s="84">
        <v>800</v>
      </c>
      <c r="Q15" s="84">
        <v>800</v>
      </c>
      <c r="R15" s="84">
        <v>800</v>
      </c>
      <c r="S15" s="84">
        <v>800</v>
      </c>
      <c r="T15" s="84">
        <v>800</v>
      </c>
      <c r="U15" s="84">
        <v>800</v>
      </c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V15" s="84"/>
      <c r="AW15" s="84"/>
    </row>
    <row r="16" spans="1:49" x14ac:dyDescent="0.25">
      <c r="A16" t="s">
        <v>82</v>
      </c>
      <c r="B16" s="84">
        <v>245</v>
      </c>
      <c r="C16" s="84"/>
      <c r="D16" s="84">
        <v>245</v>
      </c>
      <c r="E16" s="84">
        <v>245</v>
      </c>
      <c r="F16" s="84">
        <v>245</v>
      </c>
      <c r="G16" s="84">
        <v>245</v>
      </c>
      <c r="H16" s="84">
        <v>245</v>
      </c>
      <c r="I16" s="84">
        <v>245</v>
      </c>
      <c r="J16" s="84">
        <v>245</v>
      </c>
      <c r="K16" s="84">
        <v>245</v>
      </c>
      <c r="L16" s="84">
        <v>245</v>
      </c>
      <c r="M16" s="84">
        <v>245</v>
      </c>
      <c r="N16" s="84">
        <v>245</v>
      </c>
      <c r="O16" s="84">
        <v>245</v>
      </c>
      <c r="P16" s="84">
        <v>245</v>
      </c>
      <c r="Q16" s="84">
        <v>245</v>
      </c>
      <c r="R16" s="84">
        <v>245</v>
      </c>
      <c r="S16" s="84">
        <v>245</v>
      </c>
      <c r="T16" s="84">
        <v>245</v>
      </c>
      <c r="U16" s="84">
        <v>245</v>
      </c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84"/>
      <c r="AR16" s="84"/>
      <c r="AS16" s="84"/>
      <c r="AT16" s="84"/>
      <c r="AU16" s="84"/>
      <c r="AV16" s="84"/>
      <c r="AW16" s="84"/>
    </row>
    <row r="17" spans="1:49" x14ac:dyDescent="0.25">
      <c r="A17" t="s">
        <v>5</v>
      </c>
      <c r="B17" s="84">
        <v>0</v>
      </c>
      <c r="C17" s="84"/>
      <c r="D17" s="84"/>
      <c r="E17" s="84"/>
      <c r="F17" s="84"/>
      <c r="G17" s="84"/>
      <c r="H17" s="84">
        <v>71</v>
      </c>
      <c r="I17" s="84">
        <v>71</v>
      </c>
      <c r="J17" s="84">
        <v>71</v>
      </c>
      <c r="K17" s="84">
        <v>71</v>
      </c>
      <c r="L17" s="84">
        <v>71</v>
      </c>
      <c r="M17" s="84">
        <v>71</v>
      </c>
      <c r="N17" s="84">
        <v>71</v>
      </c>
      <c r="O17" s="84">
        <v>71</v>
      </c>
      <c r="P17" s="84">
        <v>71</v>
      </c>
      <c r="Q17" s="84">
        <v>71</v>
      </c>
      <c r="R17" s="84">
        <v>71</v>
      </c>
      <c r="S17" s="84">
        <v>71</v>
      </c>
      <c r="T17" s="84">
        <v>71</v>
      </c>
      <c r="U17" s="84">
        <v>71</v>
      </c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84"/>
      <c r="AU17" s="84"/>
      <c r="AV17" s="84"/>
      <c r="AW17" s="84"/>
    </row>
    <row r="18" spans="1:49" x14ac:dyDescent="0.25">
      <c r="A18" t="s">
        <v>6</v>
      </c>
      <c r="B18" s="84">
        <v>110</v>
      </c>
      <c r="C18" s="84"/>
      <c r="D18" s="84">
        <v>110</v>
      </c>
      <c r="E18" s="84">
        <v>110</v>
      </c>
      <c r="F18" s="84">
        <v>110</v>
      </c>
      <c r="G18" s="84">
        <v>110</v>
      </c>
      <c r="H18" s="84">
        <v>110</v>
      </c>
      <c r="I18" s="84">
        <v>110</v>
      </c>
      <c r="J18" s="84">
        <v>110</v>
      </c>
      <c r="K18" s="84">
        <v>110</v>
      </c>
      <c r="L18" s="84">
        <v>110</v>
      </c>
      <c r="M18" s="84">
        <v>110</v>
      </c>
      <c r="N18" s="84">
        <v>110</v>
      </c>
      <c r="O18" s="84">
        <v>110</v>
      </c>
      <c r="P18" s="84">
        <v>110</v>
      </c>
      <c r="Q18" s="84">
        <v>110</v>
      </c>
      <c r="R18" s="84">
        <v>110</v>
      </c>
      <c r="S18" s="84">
        <v>110</v>
      </c>
      <c r="T18" s="84">
        <v>110</v>
      </c>
      <c r="U18" s="84">
        <v>110</v>
      </c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4"/>
      <c r="AT18" s="84"/>
      <c r="AU18" s="84"/>
      <c r="AV18" s="84"/>
      <c r="AW18" s="84"/>
    </row>
    <row r="19" spans="1:49" x14ac:dyDescent="0.25">
      <c r="A19" t="s">
        <v>83</v>
      </c>
      <c r="B19" s="84">
        <v>63</v>
      </c>
      <c r="C19" s="84"/>
      <c r="D19" s="84">
        <v>63</v>
      </c>
      <c r="E19" s="84">
        <v>63</v>
      </c>
      <c r="F19" s="84">
        <v>63</v>
      </c>
      <c r="G19" s="84">
        <v>63</v>
      </c>
      <c r="H19" s="84">
        <v>63</v>
      </c>
      <c r="I19" s="84">
        <v>63</v>
      </c>
      <c r="J19" s="84">
        <v>63</v>
      </c>
      <c r="K19" s="84">
        <v>63</v>
      </c>
      <c r="L19" s="84">
        <v>63</v>
      </c>
      <c r="M19" s="84">
        <v>63</v>
      </c>
      <c r="N19" s="84">
        <v>63</v>
      </c>
      <c r="O19" s="84">
        <v>63</v>
      </c>
      <c r="P19" s="84">
        <v>63</v>
      </c>
      <c r="Q19" s="84">
        <v>63</v>
      </c>
      <c r="R19" s="84">
        <v>63</v>
      </c>
      <c r="S19" s="84">
        <v>63</v>
      </c>
      <c r="T19" s="84">
        <v>63</v>
      </c>
      <c r="U19" s="84">
        <v>63</v>
      </c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84"/>
      <c r="AO19" s="84"/>
      <c r="AP19" s="84"/>
      <c r="AQ19" s="84"/>
      <c r="AR19" s="84"/>
      <c r="AS19" s="84"/>
      <c r="AT19" s="84"/>
      <c r="AU19" s="84"/>
      <c r="AV19" s="84"/>
      <c r="AW19" s="84"/>
    </row>
    <row r="20" spans="1:49" x14ac:dyDescent="0.25">
      <c r="A20" t="s">
        <v>84</v>
      </c>
      <c r="B20" s="84">
        <v>0</v>
      </c>
      <c r="C20" s="84"/>
      <c r="D20" s="84">
        <v>250</v>
      </c>
      <c r="E20" s="84">
        <v>250</v>
      </c>
      <c r="F20" s="84">
        <v>250</v>
      </c>
      <c r="G20" s="84">
        <v>250</v>
      </c>
      <c r="H20" s="84">
        <v>250</v>
      </c>
      <c r="I20" s="84">
        <v>250</v>
      </c>
      <c r="J20" s="84">
        <v>250</v>
      </c>
      <c r="K20" s="84">
        <v>250</v>
      </c>
      <c r="L20" s="84">
        <v>250</v>
      </c>
      <c r="M20" s="84">
        <v>250</v>
      </c>
      <c r="N20" s="84">
        <v>250</v>
      </c>
      <c r="O20" s="84">
        <v>250</v>
      </c>
      <c r="P20" s="84">
        <v>250</v>
      </c>
      <c r="Q20" s="84">
        <v>250</v>
      </c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84"/>
      <c r="AO20" s="84"/>
      <c r="AP20" s="84"/>
      <c r="AQ20" s="84"/>
      <c r="AR20" s="84"/>
      <c r="AS20" s="84"/>
      <c r="AT20" s="84"/>
      <c r="AU20" s="84"/>
      <c r="AV20" s="84"/>
      <c r="AW20" s="84"/>
    </row>
    <row r="21" spans="1:49" x14ac:dyDescent="0.25">
      <c r="A21" t="s">
        <v>52</v>
      </c>
      <c r="B21" s="84">
        <v>0</v>
      </c>
      <c r="C21" s="84"/>
      <c r="D21" s="84">
        <v>281</v>
      </c>
      <c r="E21" s="84">
        <v>281</v>
      </c>
      <c r="F21" s="84">
        <v>281</v>
      </c>
      <c r="G21" s="84">
        <v>281</v>
      </c>
      <c r="H21" s="84">
        <v>281</v>
      </c>
      <c r="I21" s="84">
        <v>281</v>
      </c>
      <c r="J21" s="84">
        <v>281</v>
      </c>
      <c r="K21" s="84">
        <v>281</v>
      </c>
      <c r="L21" s="84">
        <v>281</v>
      </c>
      <c r="M21" s="84">
        <v>281</v>
      </c>
      <c r="N21" s="84">
        <v>281</v>
      </c>
      <c r="O21" s="84">
        <v>281</v>
      </c>
      <c r="P21" s="84">
        <v>281</v>
      </c>
      <c r="Q21" s="84">
        <v>281</v>
      </c>
      <c r="R21" s="84">
        <v>281</v>
      </c>
      <c r="S21" s="84">
        <v>281</v>
      </c>
      <c r="T21" s="84">
        <v>281</v>
      </c>
      <c r="U21" s="84">
        <v>281</v>
      </c>
      <c r="V21" s="84">
        <v>281</v>
      </c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84"/>
      <c r="AW21" s="84"/>
    </row>
    <row r="22" spans="1:49" x14ac:dyDescent="0.25">
      <c r="A22" t="s">
        <v>85</v>
      </c>
      <c r="B22" s="84">
        <v>0</v>
      </c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</row>
    <row r="23" spans="1:49" x14ac:dyDescent="0.25">
      <c r="A23" t="s">
        <v>44</v>
      </c>
      <c r="B23" s="84">
        <v>0</v>
      </c>
      <c r="C23" s="84"/>
      <c r="D23" s="84">
        <v>1020</v>
      </c>
      <c r="E23" s="84">
        <v>720</v>
      </c>
      <c r="F23" s="84">
        <v>720</v>
      </c>
      <c r="G23" s="84">
        <v>720</v>
      </c>
      <c r="H23" s="84">
        <v>500</v>
      </c>
      <c r="I23" s="84">
        <v>500</v>
      </c>
      <c r="J23" s="84">
        <v>500</v>
      </c>
      <c r="K23" s="84">
        <v>500</v>
      </c>
      <c r="L23" s="84">
        <v>500</v>
      </c>
      <c r="M23" s="84">
        <v>500</v>
      </c>
      <c r="N23" s="84">
        <v>500</v>
      </c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84"/>
      <c r="AS23" s="84"/>
      <c r="AT23" s="84"/>
      <c r="AU23" s="84"/>
      <c r="AV23" s="84"/>
      <c r="AW23" s="84"/>
    </row>
    <row r="24" spans="1:49" x14ac:dyDescent="0.25">
      <c r="A24" t="s">
        <v>82</v>
      </c>
      <c r="B24" s="84" t="s">
        <v>64</v>
      </c>
      <c r="C24" s="84">
        <v>113</v>
      </c>
      <c r="D24" s="84">
        <v>113</v>
      </c>
      <c r="E24" s="84">
        <v>113</v>
      </c>
      <c r="F24" s="84">
        <v>113</v>
      </c>
      <c r="G24" s="84">
        <v>113</v>
      </c>
      <c r="H24" s="84">
        <v>113</v>
      </c>
      <c r="I24" s="84">
        <v>113</v>
      </c>
      <c r="J24" s="84">
        <v>113</v>
      </c>
      <c r="K24" s="84">
        <v>113</v>
      </c>
      <c r="L24" s="84">
        <v>113</v>
      </c>
      <c r="M24" s="84">
        <v>113</v>
      </c>
      <c r="N24" s="84">
        <v>113</v>
      </c>
      <c r="O24" s="84">
        <v>113</v>
      </c>
      <c r="P24" s="84">
        <v>113</v>
      </c>
      <c r="Q24" s="84">
        <v>113</v>
      </c>
      <c r="R24" s="84">
        <v>113</v>
      </c>
      <c r="S24" s="84">
        <v>113</v>
      </c>
      <c r="T24" s="84">
        <v>113</v>
      </c>
      <c r="U24" s="84">
        <v>113</v>
      </c>
      <c r="V24" s="84">
        <v>113</v>
      </c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84"/>
      <c r="AR24" s="84"/>
      <c r="AS24" s="84"/>
      <c r="AT24" s="84"/>
      <c r="AU24" s="84"/>
      <c r="AV24" s="84"/>
      <c r="AW24" s="84"/>
    </row>
    <row r="25" spans="1:49" x14ac:dyDescent="0.25">
      <c r="A25" t="s">
        <v>96</v>
      </c>
      <c r="B25" s="84"/>
      <c r="C25" s="84">
        <v>150</v>
      </c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</row>
    <row r="26" spans="1:49" x14ac:dyDescent="0.25">
      <c r="A26" t="s">
        <v>63</v>
      </c>
      <c r="B26" s="84">
        <v>0</v>
      </c>
      <c r="C26" s="84">
        <v>250</v>
      </c>
      <c r="D26" s="84">
        <v>250</v>
      </c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4"/>
      <c r="AU26" s="84"/>
      <c r="AV26" s="84"/>
      <c r="AW26" s="84"/>
    </row>
    <row r="27" spans="1:49" x14ac:dyDescent="0.25">
      <c r="A27" t="s">
        <v>88</v>
      </c>
      <c r="B27" s="84">
        <f>SUM(B11:B26)</f>
        <v>3139</v>
      </c>
      <c r="C27" s="84">
        <f t="shared" ref="C27:M27" si="1">SUM(C11:C26)</f>
        <v>3234</v>
      </c>
      <c r="D27" s="84">
        <f t="shared" si="1"/>
        <v>4253</v>
      </c>
      <c r="E27" s="84">
        <f t="shared" si="1"/>
        <v>4503</v>
      </c>
      <c r="F27" s="84">
        <f t="shared" si="1"/>
        <v>4503</v>
      </c>
      <c r="G27" s="84">
        <f t="shared" si="1"/>
        <v>4503</v>
      </c>
      <c r="H27" s="84">
        <f t="shared" si="1"/>
        <v>4263</v>
      </c>
      <c r="I27" s="84">
        <f t="shared" si="1"/>
        <v>4263</v>
      </c>
      <c r="J27" s="84">
        <f t="shared" si="1"/>
        <v>4263</v>
      </c>
      <c r="K27" s="84">
        <f t="shared" si="1"/>
        <v>4263</v>
      </c>
      <c r="L27" s="84">
        <f t="shared" si="1"/>
        <v>4263</v>
      </c>
      <c r="M27" s="84">
        <f t="shared" si="1"/>
        <v>4263</v>
      </c>
      <c r="N27" s="84">
        <f>SUM(N11:N26)</f>
        <v>4263</v>
      </c>
      <c r="O27" s="84">
        <f t="shared" ref="O27" si="2">SUM(O11:O26)</f>
        <v>3763</v>
      </c>
      <c r="P27" s="84">
        <f t="shared" ref="P27" si="3">SUM(P11:P26)</f>
        <v>3763</v>
      </c>
      <c r="Q27" s="84">
        <f t="shared" ref="Q27" si="4">SUM(Q11:Q26)</f>
        <v>3763</v>
      </c>
      <c r="R27" s="84">
        <f t="shared" ref="R27" si="5">SUM(R11:R26)</f>
        <v>3513</v>
      </c>
      <c r="S27" s="84">
        <f t="shared" ref="S27" si="6">SUM(S11:S26)</f>
        <v>3513</v>
      </c>
      <c r="T27" s="84">
        <f t="shared" ref="T27" si="7">SUM(T11:T26)</f>
        <v>3513</v>
      </c>
      <c r="U27" s="84">
        <f t="shared" ref="U27" si="8">SUM(U11:U26)</f>
        <v>2513</v>
      </c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  <c r="AP27" s="84"/>
      <c r="AQ27" s="84"/>
      <c r="AR27" s="84"/>
      <c r="AS27" s="84"/>
      <c r="AT27" s="84"/>
      <c r="AU27" s="84"/>
      <c r="AV27" s="84"/>
      <c r="AW27" s="84"/>
    </row>
    <row r="28" spans="1:49" x14ac:dyDescent="0.25"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84"/>
      <c r="AT28" s="84"/>
      <c r="AU28" s="84"/>
      <c r="AV28" s="84"/>
      <c r="AW28" s="84"/>
    </row>
    <row r="29" spans="1:49" ht="26.25" customHeight="1" x14ac:dyDescent="0.25">
      <c r="A29" t="s">
        <v>89</v>
      </c>
      <c r="B29" s="84">
        <f>SUM(B9+B27)</f>
        <v>10014.08</v>
      </c>
      <c r="C29" s="84">
        <f t="shared" ref="C29:U29" si="9">SUM(C9+C27)</f>
        <v>3640.86</v>
      </c>
      <c r="D29" s="84">
        <f t="shared" si="9"/>
        <v>5011.3599999999997</v>
      </c>
      <c r="E29" s="84">
        <f t="shared" si="9"/>
        <v>7424.93</v>
      </c>
      <c r="F29" s="84">
        <f t="shared" si="9"/>
        <v>6315.2</v>
      </c>
      <c r="G29" s="84">
        <f t="shared" si="9"/>
        <v>6065.16</v>
      </c>
      <c r="H29" s="84">
        <f t="shared" si="9"/>
        <v>4754.8999999999996</v>
      </c>
      <c r="I29" s="84">
        <f t="shared" si="9"/>
        <v>4597.93</v>
      </c>
      <c r="J29" s="84">
        <f t="shared" si="9"/>
        <v>4555.93</v>
      </c>
      <c r="K29" s="84">
        <f t="shared" si="9"/>
        <v>4555.93</v>
      </c>
      <c r="L29" s="84">
        <f t="shared" si="9"/>
        <v>4555.93</v>
      </c>
      <c r="M29" s="84">
        <f t="shared" si="9"/>
        <v>4506.2</v>
      </c>
      <c r="N29" s="84">
        <f t="shared" si="9"/>
        <v>4296.33</v>
      </c>
      <c r="O29" s="84">
        <f t="shared" si="9"/>
        <v>3763</v>
      </c>
      <c r="P29" s="84">
        <f t="shared" si="9"/>
        <v>3763</v>
      </c>
      <c r="Q29" s="84">
        <f t="shared" si="9"/>
        <v>3763</v>
      </c>
      <c r="R29" s="84">
        <f t="shared" si="9"/>
        <v>3513</v>
      </c>
      <c r="S29" s="84">
        <f t="shared" si="9"/>
        <v>3513</v>
      </c>
      <c r="T29" s="84">
        <f t="shared" si="9"/>
        <v>3513</v>
      </c>
      <c r="U29" s="84">
        <f t="shared" si="9"/>
        <v>2513</v>
      </c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84"/>
      <c r="AR29" s="84"/>
      <c r="AS29" s="84"/>
      <c r="AT29" s="84"/>
      <c r="AU29" s="84"/>
      <c r="AV29" s="84"/>
      <c r="AW29" s="84"/>
    </row>
    <row r="30" spans="1:49" x14ac:dyDescent="0.25"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84"/>
      <c r="AS30" s="84"/>
      <c r="AT30" s="84"/>
      <c r="AU30" s="84"/>
      <c r="AV30" s="84"/>
      <c r="AW30" s="84"/>
    </row>
    <row r="31" spans="1:49" x14ac:dyDescent="0.25">
      <c r="A31" t="s">
        <v>91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4"/>
      <c r="AR31" s="84"/>
      <c r="AS31" s="84"/>
      <c r="AT31" s="84"/>
      <c r="AU31" s="84"/>
      <c r="AV31" s="84"/>
      <c r="AW31" s="84"/>
    </row>
    <row r="32" spans="1:49" x14ac:dyDescent="0.25">
      <c r="A32" t="s">
        <v>34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84"/>
      <c r="AS32" s="84"/>
      <c r="AT32" s="84"/>
      <c r="AU32" s="84"/>
      <c r="AV32" s="84"/>
      <c r="AW32" s="84"/>
    </row>
    <row r="33" spans="1:49" x14ac:dyDescent="0.25">
      <c r="A33" t="s">
        <v>46</v>
      </c>
      <c r="B33" s="84">
        <v>1350</v>
      </c>
      <c r="C33" s="84">
        <v>1350</v>
      </c>
      <c r="D33" s="84">
        <v>1350</v>
      </c>
      <c r="E33" s="84">
        <v>1350</v>
      </c>
      <c r="F33" s="84">
        <v>1350</v>
      </c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84"/>
      <c r="AO33" s="84"/>
      <c r="AP33" s="84"/>
      <c r="AQ33" s="84"/>
      <c r="AR33" s="84"/>
      <c r="AS33" s="84"/>
      <c r="AT33" s="84"/>
      <c r="AU33" s="84"/>
      <c r="AV33" s="84"/>
      <c r="AW33" s="84"/>
    </row>
    <row r="34" spans="1:49" x14ac:dyDescent="0.25">
      <c r="A34" t="s">
        <v>92</v>
      </c>
      <c r="B34" s="84">
        <v>1800</v>
      </c>
      <c r="C34" s="84">
        <v>0</v>
      </c>
      <c r="D34" s="84"/>
      <c r="E34" s="84">
        <v>1832.42</v>
      </c>
      <c r="F34" s="84">
        <v>1832.42</v>
      </c>
      <c r="G34" s="84">
        <v>1832.42</v>
      </c>
      <c r="H34" s="84">
        <v>1832.42</v>
      </c>
      <c r="I34" s="84">
        <v>1832.42</v>
      </c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</row>
    <row r="35" spans="1:49" x14ac:dyDescent="0.25">
      <c r="A35" t="s">
        <v>93</v>
      </c>
      <c r="B35" s="84">
        <v>500</v>
      </c>
      <c r="C35" s="84">
        <v>294</v>
      </c>
      <c r="D35" s="84">
        <v>6000</v>
      </c>
      <c r="E35" s="84"/>
      <c r="F35" s="84"/>
      <c r="G35" s="84">
        <v>4000</v>
      </c>
      <c r="H35" s="84">
        <v>4000</v>
      </c>
      <c r="I35" s="84">
        <v>4000</v>
      </c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</row>
    <row r="36" spans="1:49" x14ac:dyDescent="0.25"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84"/>
      <c r="AL36" s="84"/>
      <c r="AM36" s="84"/>
      <c r="AN36" s="84"/>
      <c r="AO36" s="84"/>
      <c r="AP36" s="84"/>
      <c r="AQ36" s="84"/>
      <c r="AR36" s="84"/>
      <c r="AS36" s="84"/>
      <c r="AT36" s="84"/>
      <c r="AU36" s="84"/>
      <c r="AV36" s="84"/>
      <c r="AW36" s="84"/>
    </row>
    <row r="37" spans="1:49" x14ac:dyDescent="0.25"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84"/>
      <c r="AR37" s="84"/>
      <c r="AS37" s="84"/>
      <c r="AT37" s="84"/>
      <c r="AU37" s="84"/>
      <c r="AV37" s="84"/>
      <c r="AW37" s="84"/>
    </row>
    <row r="38" spans="1:49" x14ac:dyDescent="0.25"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4"/>
      <c r="AQ38" s="84"/>
      <c r="AR38" s="84"/>
      <c r="AS38" s="84"/>
      <c r="AT38" s="84"/>
      <c r="AU38" s="84"/>
      <c r="AV38" s="84"/>
      <c r="AW38" s="84"/>
    </row>
    <row r="39" spans="1:49" x14ac:dyDescent="0.25">
      <c r="A39" t="s">
        <v>81</v>
      </c>
      <c r="B39" s="84">
        <f t="shared" ref="B39:I39" si="10">SUM(B33:B37)</f>
        <v>3650</v>
      </c>
      <c r="C39" s="84">
        <f>SUM(C33:C37)</f>
        <v>1644</v>
      </c>
      <c r="D39" s="84">
        <f t="shared" si="10"/>
        <v>7350</v>
      </c>
      <c r="E39" s="84">
        <f t="shared" si="10"/>
        <v>3182.42</v>
      </c>
      <c r="F39" s="84">
        <f t="shared" si="10"/>
        <v>3182.42</v>
      </c>
      <c r="G39" s="84">
        <f t="shared" si="10"/>
        <v>5832.42</v>
      </c>
      <c r="H39" s="84">
        <f t="shared" si="10"/>
        <v>5832.42</v>
      </c>
      <c r="I39" s="84">
        <f t="shared" si="10"/>
        <v>5832.42</v>
      </c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  <c r="AQ39" s="84"/>
      <c r="AR39" s="84"/>
      <c r="AS39" s="84"/>
      <c r="AT39" s="84"/>
      <c r="AU39" s="84"/>
      <c r="AV39" s="84"/>
      <c r="AW39" s="84"/>
    </row>
    <row r="40" spans="1:49" x14ac:dyDescent="0.25"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</row>
    <row r="41" spans="1:49" x14ac:dyDescent="0.25">
      <c r="A41" t="s">
        <v>7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84"/>
      <c r="AR41" s="84"/>
      <c r="AS41" s="84"/>
      <c r="AT41" s="84"/>
      <c r="AU41" s="84"/>
      <c r="AV41" s="84"/>
      <c r="AW41" s="84"/>
    </row>
    <row r="42" spans="1:49" x14ac:dyDescent="0.25">
      <c r="A42" t="s">
        <v>92</v>
      </c>
      <c r="B42" s="84">
        <v>4007.83</v>
      </c>
      <c r="C42" s="84">
        <v>2383.6999999999998</v>
      </c>
      <c r="D42" s="84"/>
      <c r="E42" s="84">
        <v>4007.83</v>
      </c>
      <c r="F42" s="84">
        <v>4007.83</v>
      </c>
      <c r="G42" s="84">
        <v>4007.83</v>
      </c>
      <c r="H42" s="84">
        <v>4007.83</v>
      </c>
      <c r="I42" s="84">
        <v>4007.83</v>
      </c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4"/>
      <c r="AL42" s="84"/>
      <c r="AM42" s="84"/>
      <c r="AN42" s="84"/>
      <c r="AO42" s="84"/>
      <c r="AP42" s="84"/>
      <c r="AQ42" s="84"/>
      <c r="AR42" s="84"/>
      <c r="AS42" s="84"/>
      <c r="AT42" s="84"/>
      <c r="AU42" s="84"/>
      <c r="AV42" s="84"/>
      <c r="AW42" s="84"/>
    </row>
    <row r="43" spans="1:49" x14ac:dyDescent="0.25">
      <c r="A43" t="s">
        <v>94</v>
      </c>
      <c r="B43" s="84">
        <v>0</v>
      </c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84"/>
      <c r="AQ43" s="84"/>
      <c r="AR43" s="84"/>
      <c r="AS43" s="84"/>
      <c r="AT43" s="84"/>
      <c r="AU43" s="84"/>
      <c r="AV43" s="84"/>
      <c r="AW43" s="84"/>
    </row>
    <row r="44" spans="1:49" x14ac:dyDescent="0.25"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4"/>
      <c r="AP44" s="84"/>
      <c r="AQ44" s="84"/>
      <c r="AR44" s="84"/>
      <c r="AS44" s="84"/>
      <c r="AT44" s="84"/>
      <c r="AU44" s="84"/>
      <c r="AV44" s="84"/>
      <c r="AW44" s="84"/>
    </row>
    <row r="45" spans="1:49" x14ac:dyDescent="0.25">
      <c r="A45" t="s">
        <v>81</v>
      </c>
      <c r="B45" s="84">
        <f t="shared" ref="B45:I45" si="11">SUM(B42:B43)</f>
        <v>4007.83</v>
      </c>
      <c r="C45" s="84">
        <f t="shared" si="11"/>
        <v>2383.6999999999998</v>
      </c>
      <c r="D45" s="84">
        <f t="shared" si="11"/>
        <v>0</v>
      </c>
      <c r="E45" s="84">
        <f t="shared" si="11"/>
        <v>4007.83</v>
      </c>
      <c r="F45" s="84">
        <f t="shared" si="11"/>
        <v>4007.83</v>
      </c>
      <c r="G45" s="84">
        <f t="shared" si="11"/>
        <v>4007.83</v>
      </c>
      <c r="H45" s="84">
        <f t="shared" si="11"/>
        <v>4007.83</v>
      </c>
      <c r="I45" s="84">
        <f t="shared" si="11"/>
        <v>4007.83</v>
      </c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  <c r="AS45" s="84"/>
      <c r="AT45" s="84"/>
      <c r="AU45" s="84"/>
      <c r="AV45" s="84"/>
      <c r="AW45" s="84"/>
    </row>
    <row r="46" spans="1:49" x14ac:dyDescent="0.25"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84"/>
      <c r="AL46" s="84"/>
      <c r="AM46" s="84"/>
      <c r="AN46" s="84"/>
      <c r="AO46" s="84"/>
      <c r="AP46" s="84"/>
      <c r="AQ46" s="84"/>
      <c r="AR46" s="84"/>
      <c r="AS46" s="84"/>
      <c r="AT46" s="84"/>
      <c r="AU46" s="84"/>
      <c r="AV46" s="84"/>
      <c r="AW46" s="84"/>
    </row>
    <row r="47" spans="1:49" x14ac:dyDescent="0.25">
      <c r="A47" t="s">
        <v>89</v>
      </c>
      <c r="B47" s="84">
        <f t="shared" ref="B47:I47" si="12">SUM(B39+B45)</f>
        <v>7657.83</v>
      </c>
      <c r="C47" s="84">
        <f t="shared" si="12"/>
        <v>4027.7</v>
      </c>
      <c r="D47" s="84">
        <f t="shared" si="12"/>
        <v>7350</v>
      </c>
      <c r="E47" s="84">
        <f t="shared" si="12"/>
        <v>7190.25</v>
      </c>
      <c r="F47" s="84">
        <f t="shared" si="12"/>
        <v>7190.25</v>
      </c>
      <c r="G47" s="84">
        <f t="shared" si="12"/>
        <v>9840.25</v>
      </c>
      <c r="H47" s="84">
        <f t="shared" si="12"/>
        <v>9840.25</v>
      </c>
      <c r="I47" s="84">
        <f t="shared" si="12"/>
        <v>9840.25</v>
      </c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4"/>
      <c r="AJ47" s="84"/>
      <c r="AK47" s="84"/>
      <c r="AL47" s="84"/>
      <c r="AM47" s="84"/>
      <c r="AN47" s="84"/>
      <c r="AO47" s="84"/>
      <c r="AP47" s="84"/>
      <c r="AQ47" s="84"/>
      <c r="AR47" s="84"/>
      <c r="AS47" s="84"/>
      <c r="AT47" s="84"/>
      <c r="AU47" s="84"/>
      <c r="AV47" s="84"/>
      <c r="AW47" s="84"/>
    </row>
    <row r="48" spans="1:49" x14ac:dyDescent="0.25"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84"/>
      <c r="AJ48" s="84"/>
      <c r="AK48" s="84"/>
      <c r="AL48" s="84"/>
      <c r="AM48" s="84"/>
      <c r="AN48" s="84"/>
      <c r="AO48" s="84"/>
      <c r="AP48" s="84"/>
      <c r="AQ48" s="84"/>
      <c r="AR48" s="84"/>
      <c r="AS48" s="84"/>
      <c r="AT48" s="84"/>
      <c r="AU48" s="84"/>
      <c r="AV48" s="84"/>
      <c r="AW48" s="84"/>
    </row>
    <row r="49" spans="1:49" x14ac:dyDescent="0.25">
      <c r="A49" t="s">
        <v>95</v>
      </c>
      <c r="B49" s="84">
        <f t="shared" ref="B49:I49" si="13">SUM(B47-B29)</f>
        <v>-2356.25</v>
      </c>
      <c r="C49" s="84">
        <f t="shared" si="13"/>
        <v>386.83999999999969</v>
      </c>
      <c r="D49" s="84">
        <f t="shared" si="13"/>
        <v>2338.6400000000003</v>
      </c>
      <c r="E49" s="84">
        <f t="shared" si="13"/>
        <v>-234.68000000000029</v>
      </c>
      <c r="F49" s="84">
        <f t="shared" si="13"/>
        <v>875.05000000000018</v>
      </c>
      <c r="G49" s="84">
        <f t="shared" si="13"/>
        <v>3775.09</v>
      </c>
      <c r="H49" s="84">
        <f t="shared" si="13"/>
        <v>5085.3500000000004</v>
      </c>
      <c r="I49" s="84">
        <f t="shared" si="13"/>
        <v>5242.32</v>
      </c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4"/>
      <c r="AK49" s="84"/>
      <c r="AL49" s="84"/>
      <c r="AM49" s="84"/>
      <c r="AN49" s="84"/>
      <c r="AO49" s="84"/>
      <c r="AP49" s="84"/>
      <c r="AQ49" s="84"/>
      <c r="AR49" s="84"/>
      <c r="AS49" s="84"/>
      <c r="AT49" s="84"/>
      <c r="AU49" s="84"/>
      <c r="AV49" s="84"/>
      <c r="AW49" s="84"/>
    </row>
    <row r="50" spans="1:49" x14ac:dyDescent="0.25"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4"/>
      <c r="AG50" s="84"/>
      <c r="AH50" s="84"/>
      <c r="AI50" s="84"/>
      <c r="AJ50" s="84"/>
      <c r="AK50" s="84"/>
      <c r="AL50" s="84"/>
      <c r="AM50" s="84"/>
      <c r="AN50" s="84"/>
      <c r="AO50" s="84"/>
      <c r="AP50" s="84"/>
      <c r="AQ50" s="84"/>
      <c r="AR50" s="84"/>
      <c r="AS50" s="84"/>
      <c r="AT50" s="84"/>
      <c r="AU50" s="84"/>
      <c r="AV50" s="84"/>
      <c r="AW50" s="84"/>
    </row>
  </sheetData>
  <phoneticPr fontId="14" type="noConversion"/>
  <pageMargins left="0.511811024" right="0.511811024" top="0.78740157499999996" bottom="0.78740157499999996" header="0.31496062000000002" footer="0.31496062000000002"/>
  <pageSetup paperSize="257" orientation="portrait" horizontalDpi="203" verticalDpi="20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8B531-3995-4738-967C-57661932E2D1}">
  <dimension ref="A1:B14"/>
  <sheetViews>
    <sheetView workbookViewId="0">
      <selection sqref="A1:B14"/>
    </sheetView>
  </sheetViews>
  <sheetFormatPr defaultRowHeight="15" x14ac:dyDescent="0.25"/>
  <cols>
    <col min="2" max="2" width="12.140625" bestFit="1" customWidth="1"/>
  </cols>
  <sheetData>
    <row r="1" spans="1:2" x14ac:dyDescent="0.25">
      <c r="A1" t="s">
        <v>48</v>
      </c>
      <c r="B1" s="84">
        <v>1000</v>
      </c>
    </row>
    <row r="2" spans="1:2" x14ac:dyDescent="0.25">
      <c r="A2" t="s">
        <v>54</v>
      </c>
      <c r="B2" s="84">
        <v>91</v>
      </c>
    </row>
    <row r="3" spans="1:2" x14ac:dyDescent="0.25">
      <c r="A3" t="s">
        <v>55</v>
      </c>
      <c r="B3" s="84">
        <v>650</v>
      </c>
    </row>
    <row r="4" spans="1:2" x14ac:dyDescent="0.25">
      <c r="A4" t="s">
        <v>49</v>
      </c>
      <c r="B4" s="84">
        <v>180</v>
      </c>
    </row>
    <row r="5" spans="1:2" x14ac:dyDescent="0.25">
      <c r="A5" t="s">
        <v>2</v>
      </c>
      <c r="B5" s="84">
        <v>800</v>
      </c>
    </row>
    <row r="6" spans="1:2" x14ac:dyDescent="0.25">
      <c r="A6" t="s">
        <v>79</v>
      </c>
      <c r="B6" s="84">
        <v>406.86</v>
      </c>
    </row>
    <row r="7" spans="1:2" x14ac:dyDescent="0.25">
      <c r="A7" t="s">
        <v>6</v>
      </c>
      <c r="B7" s="84">
        <v>110</v>
      </c>
    </row>
    <row r="8" spans="1:2" x14ac:dyDescent="0.25">
      <c r="A8" t="s">
        <v>83</v>
      </c>
      <c r="B8" s="84">
        <v>63</v>
      </c>
    </row>
    <row r="9" spans="1:2" x14ac:dyDescent="0.25">
      <c r="A9" t="s">
        <v>84</v>
      </c>
      <c r="B9" s="84">
        <v>250</v>
      </c>
    </row>
    <row r="10" spans="1:2" x14ac:dyDescent="0.25">
      <c r="A10" t="s">
        <v>52</v>
      </c>
      <c r="B10" s="84">
        <v>281</v>
      </c>
    </row>
    <row r="11" spans="1:2" x14ac:dyDescent="0.25">
      <c r="A11" t="s">
        <v>85</v>
      </c>
      <c r="B11" s="84">
        <v>144</v>
      </c>
    </row>
    <row r="12" spans="1:2" x14ac:dyDescent="0.25">
      <c r="A12" t="s">
        <v>82</v>
      </c>
      <c r="B12" s="84">
        <v>113</v>
      </c>
    </row>
    <row r="13" spans="1:2" x14ac:dyDescent="0.25">
      <c r="A13" t="s">
        <v>96</v>
      </c>
      <c r="B13" s="84">
        <v>150</v>
      </c>
    </row>
    <row r="14" spans="1:2" x14ac:dyDescent="0.25">
      <c r="A14" t="s">
        <v>63</v>
      </c>
      <c r="B14" s="84">
        <v>250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Ju</vt:lpstr>
      <vt:lpstr>Ina</vt:lpstr>
      <vt:lpstr>Comp</vt:lpstr>
      <vt:lpstr>BALANÇO</vt:lpstr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Juliano Gomes</dc:creator>
  <cp:lastModifiedBy>Juliano Gomes</cp:lastModifiedBy>
  <dcterms:created xsi:type="dcterms:W3CDTF">2024-02-08T13:45:38Z</dcterms:created>
  <dcterms:modified xsi:type="dcterms:W3CDTF">2024-09-04T02:16:54Z</dcterms:modified>
</cp:coreProperties>
</file>