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jarussisc-my.sharepoint.com/personal/jean_rezini_jarussisc_onmicrosoft_com/Documents/COMPUTADOR/SUNNY COAST/MEDIÇÕES/MIG SOLUÇÕES/"/>
    </mc:Choice>
  </mc:AlternateContent>
  <xr:revisionPtr revIDLastSave="279" documentId="13_ncr:1_{8EED7C1D-ABCB-4488-88B2-070DF0F4C44D}" xr6:coauthVersionLast="47" xr6:coauthVersionMax="47" xr10:uidLastSave="{5B74F519-54BA-43CB-8A78-293C2B024A92}"/>
  <bookViews>
    <workbookView xWindow="-108" yWindow="-108" windowWidth="23256" windowHeight="13896" xr2:uid="{00000000-000D-0000-FFFF-FFFF00000000}"/>
  </bookViews>
  <sheets>
    <sheet name="MIG SOLUÇÕES" sheetId="27" r:id="rId1"/>
  </sheets>
  <definedNames>
    <definedName name="_xlnm._FilterDatabase" localSheetId="0" hidden="1">'MIG SOLUÇÕES'!$A$12:$R$12</definedName>
    <definedName name="_xlnm.Print_Area" localSheetId="0">'MIG SOLUÇÕES'!$A$1:$R$206</definedName>
    <definedName name="Print_Area" localSheetId="0">'MIG SOLUÇÕES'!$A$1:$R$206</definedName>
    <definedName name="Print_Titles" localSheetId="0">'MIG SOLUÇÕES'!$A$1:$IT$11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27" l="1"/>
  <c r="W8" i="27"/>
  <c r="W7" i="27"/>
  <c r="W6" i="27"/>
  <c r="O189" i="27"/>
  <c r="N189" i="27" s="1"/>
  <c r="L189" i="27"/>
  <c r="J189" i="27"/>
  <c r="O195" i="27"/>
  <c r="N195" i="27" s="1"/>
  <c r="L195" i="27"/>
  <c r="J195" i="27"/>
  <c r="O194" i="27"/>
  <c r="N194" i="27" s="1"/>
  <c r="L194" i="27"/>
  <c r="J194" i="27"/>
  <c r="O193" i="27"/>
  <c r="N193" i="27" s="1"/>
  <c r="L193" i="27"/>
  <c r="J193" i="27"/>
  <c r="O192" i="27"/>
  <c r="N192" i="27"/>
  <c r="L192" i="27"/>
  <c r="J192" i="27"/>
  <c r="O186" i="27"/>
  <c r="N186" i="27" s="1"/>
  <c r="L186" i="27"/>
  <c r="J186" i="27"/>
  <c r="O185" i="27"/>
  <c r="N185" i="27" s="1"/>
  <c r="L185" i="27"/>
  <c r="J185" i="27"/>
  <c r="O184" i="27"/>
  <c r="N184" i="27" s="1"/>
  <c r="L184" i="27"/>
  <c r="J184" i="27"/>
  <c r="O183" i="27"/>
  <c r="N183" i="27" s="1"/>
  <c r="L183" i="27"/>
  <c r="J183" i="27"/>
  <c r="O180" i="27"/>
  <c r="N180" i="27"/>
  <c r="L180" i="27"/>
  <c r="J180" i="27"/>
  <c r="O179" i="27"/>
  <c r="N179" i="27" s="1"/>
  <c r="L179" i="27"/>
  <c r="J179" i="27"/>
  <c r="O178" i="27"/>
  <c r="N178" i="27" s="1"/>
  <c r="L178" i="27"/>
  <c r="J178" i="27"/>
  <c r="O177" i="27"/>
  <c r="N177" i="27" s="1"/>
  <c r="L177" i="27"/>
  <c r="J177" i="27"/>
  <c r="O174" i="27"/>
  <c r="N174" i="27"/>
  <c r="L174" i="27"/>
  <c r="J174" i="27"/>
  <c r="O173" i="27"/>
  <c r="N173" i="27" s="1"/>
  <c r="L173" i="27"/>
  <c r="J173" i="27"/>
  <c r="O172" i="27"/>
  <c r="N172" i="27" s="1"/>
  <c r="L172" i="27"/>
  <c r="J172" i="27"/>
  <c r="O171" i="27"/>
  <c r="N171" i="27" s="1"/>
  <c r="L171" i="27"/>
  <c r="J171" i="27"/>
  <c r="O168" i="27"/>
  <c r="N168" i="27" s="1"/>
  <c r="L168" i="27"/>
  <c r="J168" i="27"/>
  <c r="O167" i="27"/>
  <c r="N167" i="27" s="1"/>
  <c r="L167" i="27"/>
  <c r="J167" i="27"/>
  <c r="O166" i="27"/>
  <c r="N166" i="27"/>
  <c r="L166" i="27"/>
  <c r="J166" i="27"/>
  <c r="O165" i="27"/>
  <c r="N165" i="27" s="1"/>
  <c r="L165" i="27"/>
  <c r="J165" i="27"/>
  <c r="O162" i="27"/>
  <c r="N162" i="27"/>
  <c r="L162" i="27"/>
  <c r="J162" i="27"/>
  <c r="O161" i="27"/>
  <c r="N161" i="27"/>
  <c r="L161" i="27"/>
  <c r="J161" i="27"/>
  <c r="O160" i="27"/>
  <c r="N160" i="27" s="1"/>
  <c r="L160" i="27"/>
  <c r="J160" i="27"/>
  <c r="O159" i="27"/>
  <c r="N159" i="27"/>
  <c r="L159" i="27"/>
  <c r="J159" i="27"/>
  <c r="O156" i="27"/>
  <c r="N156" i="27"/>
  <c r="L156" i="27"/>
  <c r="J156" i="27"/>
  <c r="O155" i="27"/>
  <c r="N155" i="27"/>
  <c r="L155" i="27"/>
  <c r="J155" i="27"/>
  <c r="O154" i="27"/>
  <c r="N154" i="27"/>
  <c r="L154" i="27"/>
  <c r="J154" i="27"/>
  <c r="O153" i="27"/>
  <c r="N153" i="27" s="1"/>
  <c r="L153" i="27"/>
  <c r="J153" i="27"/>
  <c r="O150" i="27"/>
  <c r="N150" i="27"/>
  <c r="L150" i="27"/>
  <c r="J150" i="27"/>
  <c r="O149" i="27"/>
  <c r="N149" i="27" s="1"/>
  <c r="L149" i="27"/>
  <c r="J149" i="27"/>
  <c r="O148" i="27"/>
  <c r="N148" i="27" s="1"/>
  <c r="L148" i="27"/>
  <c r="J148" i="27"/>
  <c r="O147" i="27"/>
  <c r="N147" i="27" s="1"/>
  <c r="L147" i="27"/>
  <c r="J147" i="27"/>
  <c r="O144" i="27"/>
  <c r="N144" i="27" s="1"/>
  <c r="L144" i="27"/>
  <c r="J144" i="27"/>
  <c r="O143" i="27"/>
  <c r="N143" i="27" s="1"/>
  <c r="L143" i="27"/>
  <c r="J143" i="27"/>
  <c r="O142" i="27"/>
  <c r="N142" i="27" s="1"/>
  <c r="L142" i="27"/>
  <c r="J142" i="27"/>
  <c r="O141" i="27"/>
  <c r="N141" i="27" s="1"/>
  <c r="L141" i="27"/>
  <c r="J141" i="27"/>
  <c r="O138" i="27"/>
  <c r="N138" i="27" s="1"/>
  <c r="L138" i="27"/>
  <c r="J138" i="27"/>
  <c r="O137" i="27"/>
  <c r="N137" i="27" s="1"/>
  <c r="L137" i="27"/>
  <c r="J137" i="27"/>
  <c r="O136" i="27"/>
  <c r="N136" i="27" s="1"/>
  <c r="L136" i="27"/>
  <c r="J136" i="27"/>
  <c r="O135" i="27"/>
  <c r="N135" i="27" s="1"/>
  <c r="L135" i="27"/>
  <c r="J135" i="27"/>
  <c r="O132" i="27"/>
  <c r="N132" i="27" s="1"/>
  <c r="L132" i="27"/>
  <c r="J132" i="27"/>
  <c r="O131" i="27"/>
  <c r="N131" i="27"/>
  <c r="L131" i="27"/>
  <c r="J131" i="27"/>
  <c r="O130" i="27"/>
  <c r="N130" i="27" s="1"/>
  <c r="L130" i="27"/>
  <c r="J130" i="27"/>
  <c r="O129" i="27"/>
  <c r="N129" i="27"/>
  <c r="L129" i="27"/>
  <c r="J129" i="27"/>
  <c r="O126" i="27"/>
  <c r="N126" i="27" s="1"/>
  <c r="L126" i="27"/>
  <c r="J126" i="27"/>
  <c r="O125" i="27"/>
  <c r="N125" i="27" s="1"/>
  <c r="L125" i="27"/>
  <c r="J125" i="27"/>
  <c r="O124" i="27"/>
  <c r="N124" i="27" s="1"/>
  <c r="L124" i="27"/>
  <c r="J124" i="27"/>
  <c r="O123" i="27"/>
  <c r="N123" i="27"/>
  <c r="L123" i="27"/>
  <c r="J123" i="27"/>
  <c r="O120" i="27"/>
  <c r="N120" i="27" s="1"/>
  <c r="L120" i="27"/>
  <c r="J120" i="27"/>
  <c r="O119" i="27"/>
  <c r="N119" i="27" s="1"/>
  <c r="L119" i="27"/>
  <c r="J119" i="27"/>
  <c r="O118" i="27"/>
  <c r="N118" i="27"/>
  <c r="L118" i="27"/>
  <c r="J118" i="27"/>
  <c r="O117" i="27"/>
  <c r="N117" i="27" s="1"/>
  <c r="L117" i="27"/>
  <c r="J117" i="27"/>
  <c r="O114" i="27"/>
  <c r="N114" i="27" s="1"/>
  <c r="L114" i="27"/>
  <c r="J114" i="27"/>
  <c r="O113" i="27"/>
  <c r="N113" i="27" s="1"/>
  <c r="L113" i="27"/>
  <c r="J113" i="27"/>
  <c r="O112" i="27"/>
  <c r="N112" i="27" s="1"/>
  <c r="L112" i="27"/>
  <c r="J112" i="27"/>
  <c r="O111" i="27"/>
  <c r="N111" i="27"/>
  <c r="L111" i="27"/>
  <c r="J111" i="27"/>
  <c r="O108" i="27"/>
  <c r="N108" i="27" s="1"/>
  <c r="L108" i="27"/>
  <c r="J108" i="27"/>
  <c r="O107" i="27"/>
  <c r="N107" i="27" s="1"/>
  <c r="L107" i="27"/>
  <c r="J107" i="27"/>
  <c r="O106" i="27"/>
  <c r="N106" i="27" s="1"/>
  <c r="L106" i="27"/>
  <c r="J106" i="27"/>
  <c r="O105" i="27"/>
  <c r="N105" i="27" s="1"/>
  <c r="L105" i="27"/>
  <c r="J105" i="27"/>
  <c r="O102" i="27"/>
  <c r="N102" i="27" s="1"/>
  <c r="L102" i="27"/>
  <c r="J102" i="27"/>
  <c r="O101" i="27"/>
  <c r="N101" i="27"/>
  <c r="L101" i="27"/>
  <c r="J101" i="27"/>
  <c r="O100" i="27"/>
  <c r="N100" i="27" s="1"/>
  <c r="L100" i="27"/>
  <c r="J100" i="27"/>
  <c r="O99" i="27"/>
  <c r="N99" i="27" s="1"/>
  <c r="L99" i="27"/>
  <c r="J99" i="27"/>
  <c r="O96" i="27"/>
  <c r="N96" i="27" s="1"/>
  <c r="L96" i="27"/>
  <c r="J96" i="27"/>
  <c r="O95" i="27"/>
  <c r="N95" i="27"/>
  <c r="L95" i="27"/>
  <c r="J95" i="27"/>
  <c r="O94" i="27"/>
  <c r="N94" i="27" s="1"/>
  <c r="L94" i="27"/>
  <c r="J94" i="27"/>
  <c r="O93" i="27"/>
  <c r="N93" i="27"/>
  <c r="L93" i="27"/>
  <c r="J93" i="27"/>
  <c r="O90" i="27"/>
  <c r="N90" i="27"/>
  <c r="L90" i="27"/>
  <c r="J90" i="27"/>
  <c r="O89" i="27"/>
  <c r="N89" i="27" s="1"/>
  <c r="L89" i="27"/>
  <c r="J89" i="27"/>
  <c r="O88" i="27"/>
  <c r="N88" i="27" s="1"/>
  <c r="L88" i="27"/>
  <c r="J88" i="27"/>
  <c r="O87" i="27"/>
  <c r="N87" i="27" s="1"/>
  <c r="L87" i="27"/>
  <c r="J87" i="27"/>
  <c r="O84" i="27"/>
  <c r="N84" i="27" s="1"/>
  <c r="L84" i="27"/>
  <c r="J84" i="27"/>
  <c r="O83" i="27"/>
  <c r="N83" i="27" s="1"/>
  <c r="L83" i="27"/>
  <c r="J83" i="27"/>
  <c r="O82" i="27"/>
  <c r="N82" i="27" s="1"/>
  <c r="L82" i="27"/>
  <c r="J82" i="27"/>
  <c r="O81" i="27"/>
  <c r="N81" i="27" s="1"/>
  <c r="L81" i="27"/>
  <c r="J81" i="27"/>
  <c r="O78" i="27"/>
  <c r="N78" i="27"/>
  <c r="L78" i="27"/>
  <c r="J78" i="27"/>
  <c r="O77" i="27"/>
  <c r="N77" i="27" s="1"/>
  <c r="L77" i="27"/>
  <c r="J77" i="27"/>
  <c r="O76" i="27"/>
  <c r="N76" i="27" s="1"/>
  <c r="L76" i="27"/>
  <c r="J76" i="27"/>
  <c r="O75" i="27"/>
  <c r="N75" i="27" s="1"/>
  <c r="L75" i="27"/>
  <c r="J75" i="27"/>
  <c r="O72" i="27"/>
  <c r="N72" i="27" s="1"/>
  <c r="L72" i="27"/>
  <c r="J72" i="27"/>
  <c r="O71" i="27"/>
  <c r="N71" i="27" s="1"/>
  <c r="L71" i="27"/>
  <c r="J71" i="27"/>
  <c r="O70" i="27"/>
  <c r="N70" i="27"/>
  <c r="L70" i="27"/>
  <c r="J70" i="27"/>
  <c r="O69" i="27"/>
  <c r="N69" i="27"/>
  <c r="L69" i="27"/>
  <c r="J69" i="27"/>
  <c r="O66" i="27"/>
  <c r="N66" i="27"/>
  <c r="L66" i="27"/>
  <c r="J66" i="27"/>
  <c r="O65" i="27"/>
  <c r="N65" i="27" s="1"/>
  <c r="L65" i="27"/>
  <c r="J65" i="27"/>
  <c r="O64" i="27"/>
  <c r="N64" i="27" s="1"/>
  <c r="L64" i="27"/>
  <c r="J64" i="27"/>
  <c r="O63" i="27"/>
  <c r="N63" i="27"/>
  <c r="L63" i="27"/>
  <c r="J63" i="27"/>
  <c r="O60" i="27"/>
  <c r="N60" i="27"/>
  <c r="L60" i="27"/>
  <c r="J60" i="27"/>
  <c r="O59" i="27"/>
  <c r="N59" i="27"/>
  <c r="L59" i="27"/>
  <c r="J59" i="27"/>
  <c r="O58" i="27"/>
  <c r="N58" i="27" s="1"/>
  <c r="L58" i="27"/>
  <c r="J58" i="27"/>
  <c r="O57" i="27"/>
  <c r="N57" i="27" s="1"/>
  <c r="L57" i="27"/>
  <c r="J57" i="27"/>
  <c r="O54" i="27"/>
  <c r="N54" i="27"/>
  <c r="L54" i="27"/>
  <c r="J54" i="27"/>
  <c r="O53" i="27"/>
  <c r="N53" i="27" s="1"/>
  <c r="L53" i="27"/>
  <c r="J53" i="27"/>
  <c r="O52" i="27"/>
  <c r="N52" i="27"/>
  <c r="L52" i="27"/>
  <c r="J52" i="27"/>
  <c r="O51" i="27"/>
  <c r="N51" i="27" s="1"/>
  <c r="L51" i="27"/>
  <c r="J51" i="27"/>
  <c r="O48" i="27"/>
  <c r="N48" i="27" s="1"/>
  <c r="L48" i="27"/>
  <c r="J48" i="27"/>
  <c r="O47" i="27"/>
  <c r="N47" i="27"/>
  <c r="L47" i="27"/>
  <c r="J47" i="27"/>
  <c r="O46" i="27"/>
  <c r="N46" i="27" s="1"/>
  <c r="L46" i="27"/>
  <c r="J46" i="27"/>
  <c r="O45" i="27"/>
  <c r="N45" i="27"/>
  <c r="L45" i="27"/>
  <c r="J45" i="27"/>
  <c r="O42" i="27"/>
  <c r="N42" i="27" s="1"/>
  <c r="L42" i="27"/>
  <c r="J42" i="27"/>
  <c r="O41" i="27"/>
  <c r="N41" i="27" s="1"/>
  <c r="L41" i="27"/>
  <c r="J41" i="27"/>
  <c r="O40" i="27"/>
  <c r="N40" i="27" s="1"/>
  <c r="L40" i="27"/>
  <c r="J40" i="27"/>
  <c r="O39" i="27"/>
  <c r="N39" i="27" s="1"/>
  <c r="L39" i="27"/>
  <c r="J39" i="27"/>
  <c r="O36" i="27"/>
  <c r="N36" i="27" s="1"/>
  <c r="L36" i="27"/>
  <c r="J36" i="27"/>
  <c r="O35" i="27"/>
  <c r="N35" i="27"/>
  <c r="L35" i="27"/>
  <c r="J35" i="27"/>
  <c r="O34" i="27"/>
  <c r="N34" i="27" s="1"/>
  <c r="L34" i="27"/>
  <c r="J34" i="27"/>
  <c r="O33" i="27"/>
  <c r="N33" i="27" s="1"/>
  <c r="L33" i="27"/>
  <c r="J33" i="27"/>
  <c r="O30" i="27"/>
  <c r="N30" i="27" s="1"/>
  <c r="L30" i="27"/>
  <c r="J30" i="27"/>
  <c r="O29" i="27"/>
  <c r="N29" i="27" s="1"/>
  <c r="L29" i="27"/>
  <c r="J29" i="27"/>
  <c r="O28" i="27"/>
  <c r="N28" i="27" s="1"/>
  <c r="L28" i="27"/>
  <c r="J28" i="27"/>
  <c r="O27" i="27"/>
  <c r="N27" i="27" s="1"/>
  <c r="L27" i="27"/>
  <c r="J27" i="27"/>
  <c r="O24" i="27"/>
  <c r="N24" i="27" s="1"/>
  <c r="L24" i="27"/>
  <c r="J24" i="27"/>
  <c r="O23" i="27"/>
  <c r="N23" i="27" s="1"/>
  <c r="L23" i="27"/>
  <c r="J23" i="27"/>
  <c r="O22" i="27"/>
  <c r="N22" i="27" s="1"/>
  <c r="L22" i="27"/>
  <c r="J22" i="27"/>
  <c r="O21" i="27"/>
  <c r="N21" i="27" s="1"/>
  <c r="L21" i="27"/>
  <c r="J21" i="27"/>
  <c r="O18" i="27"/>
  <c r="N18" i="27" s="1"/>
  <c r="L18" i="27"/>
  <c r="J18" i="27"/>
  <c r="O17" i="27"/>
  <c r="N17" i="27" s="1"/>
  <c r="L17" i="27"/>
  <c r="J17" i="27"/>
  <c r="O16" i="27"/>
  <c r="N16" i="27" s="1"/>
  <c r="L16" i="27"/>
  <c r="J16" i="27"/>
  <c r="O15" i="27"/>
  <c r="N15" i="27" s="1"/>
  <c r="L15" i="27"/>
  <c r="J15" i="27"/>
  <c r="W3" i="27"/>
  <c r="F28" i="27" s="1"/>
  <c r="G28" i="27" s="1"/>
  <c r="W4" i="27"/>
  <c r="F47" i="27" s="1"/>
  <c r="G47" i="27" s="1"/>
  <c r="Q47" i="27" s="1"/>
  <c r="W5" i="27"/>
  <c r="F186" i="27" s="1"/>
  <c r="G186" i="27" s="1"/>
  <c r="P186" i="27" s="1"/>
  <c r="W2" i="27"/>
  <c r="F27" i="27" s="1"/>
  <c r="G27" i="27" s="1"/>
  <c r="Q27" i="27" s="1"/>
  <c r="G203" i="27"/>
  <c r="P27" i="27" l="1"/>
  <c r="R27" i="27" s="1"/>
  <c r="Q186" i="27"/>
  <c r="R186" i="27"/>
  <c r="P47" i="27"/>
  <c r="R47" i="27" s="1"/>
  <c r="Q28" i="27"/>
  <c r="P28" i="27"/>
  <c r="F189" i="27"/>
  <c r="G189" i="27" s="1"/>
  <c r="F16" i="27"/>
  <c r="G16" i="27" s="1"/>
  <c r="F17" i="27"/>
  <c r="G17" i="27" s="1"/>
  <c r="F18" i="27"/>
  <c r="G18" i="27" s="1"/>
  <c r="F15" i="27"/>
  <c r="G15" i="27" s="1"/>
  <c r="F64" i="27"/>
  <c r="G64" i="27" s="1"/>
  <c r="F65" i="27"/>
  <c r="G65" i="27" s="1"/>
  <c r="F71" i="27"/>
  <c r="G71" i="27" s="1"/>
  <c r="F94" i="27"/>
  <c r="G94" i="27" s="1"/>
  <c r="F95" i="27"/>
  <c r="G95" i="27" s="1"/>
  <c r="F101" i="27"/>
  <c r="G101" i="27" s="1"/>
  <c r="F102" i="27"/>
  <c r="G102" i="27" s="1"/>
  <c r="F106" i="27"/>
  <c r="G106" i="27" s="1"/>
  <c r="F136" i="27"/>
  <c r="G136" i="27" s="1"/>
  <c r="F137" i="27"/>
  <c r="G137" i="27" s="1"/>
  <c r="F138" i="27"/>
  <c r="G138" i="27" s="1"/>
  <c r="F142" i="27"/>
  <c r="G142" i="27" s="1"/>
  <c r="F167" i="27"/>
  <c r="G167" i="27" s="1"/>
  <c r="F132" i="27"/>
  <c r="G132" i="27" s="1"/>
  <c r="F135" i="27"/>
  <c r="G135" i="27" s="1"/>
  <c r="F168" i="27"/>
  <c r="G168" i="27" s="1"/>
  <c r="F171" i="27"/>
  <c r="G171" i="27" s="1"/>
  <c r="F59" i="27"/>
  <c r="G59" i="27" s="1"/>
  <c r="F172" i="27"/>
  <c r="G172" i="27" s="1"/>
  <c r="F60" i="27"/>
  <c r="G60" i="27" s="1"/>
  <c r="F173" i="27"/>
  <c r="G173" i="27" s="1"/>
  <c r="F63" i="27"/>
  <c r="G63" i="27" s="1"/>
  <c r="F141" i="27"/>
  <c r="G141" i="27" s="1"/>
  <c r="F107" i="27"/>
  <c r="G107" i="27" s="1"/>
  <c r="F144" i="27"/>
  <c r="G144" i="27" s="1"/>
  <c r="F148" i="27"/>
  <c r="G148" i="27" s="1"/>
  <c r="F41" i="27"/>
  <c r="G41" i="27" s="1"/>
  <c r="F194" i="27"/>
  <c r="G194" i="27" s="1"/>
  <c r="F105" i="27"/>
  <c r="G105" i="27" s="1"/>
  <c r="F143" i="27"/>
  <c r="G143" i="27" s="1"/>
  <c r="F111" i="27"/>
  <c r="G111" i="27" s="1"/>
  <c r="F39" i="27"/>
  <c r="G39" i="27" s="1"/>
  <c r="F40" i="27"/>
  <c r="G40" i="27" s="1"/>
  <c r="F78" i="27"/>
  <c r="G78" i="27" s="1"/>
  <c r="F113" i="27"/>
  <c r="G113" i="27" s="1"/>
  <c r="F183" i="27"/>
  <c r="G183" i="27" s="1"/>
  <c r="F81" i="27"/>
  <c r="G81" i="27" s="1"/>
  <c r="F114" i="27"/>
  <c r="G114" i="27" s="1"/>
  <c r="F149" i="27"/>
  <c r="G149" i="27" s="1"/>
  <c r="F184" i="27"/>
  <c r="G184" i="27" s="1"/>
  <c r="F45" i="27"/>
  <c r="G45" i="27" s="1"/>
  <c r="F82" i="27"/>
  <c r="G82" i="27" s="1"/>
  <c r="F117" i="27"/>
  <c r="G117" i="27" s="1"/>
  <c r="F150" i="27"/>
  <c r="G150" i="27" s="1"/>
  <c r="F185" i="27"/>
  <c r="G185" i="27" s="1"/>
  <c r="F46" i="27"/>
  <c r="G46" i="27" s="1"/>
  <c r="F83" i="27"/>
  <c r="G83" i="27" s="1"/>
  <c r="F118" i="27"/>
  <c r="G118" i="27" s="1"/>
  <c r="F153" i="27"/>
  <c r="G153" i="27" s="1"/>
  <c r="F51" i="27"/>
  <c r="G51" i="27" s="1"/>
  <c r="F84" i="27"/>
  <c r="G84" i="27" s="1"/>
  <c r="F119" i="27"/>
  <c r="G119" i="27" s="1"/>
  <c r="F154" i="27"/>
  <c r="G154" i="27" s="1"/>
  <c r="F195" i="27"/>
  <c r="G195" i="27" s="1"/>
  <c r="F108" i="27"/>
  <c r="G108" i="27" s="1"/>
  <c r="F36" i="27"/>
  <c r="G36" i="27" s="1"/>
  <c r="F112" i="27"/>
  <c r="G112" i="27" s="1"/>
  <c r="F52" i="27"/>
  <c r="G52" i="27" s="1"/>
  <c r="F87" i="27"/>
  <c r="G87" i="27" s="1"/>
  <c r="F120" i="27"/>
  <c r="G120" i="27" s="1"/>
  <c r="F155" i="27"/>
  <c r="G155" i="27" s="1"/>
  <c r="F72" i="27"/>
  <c r="G72" i="27" s="1"/>
  <c r="F75" i="27"/>
  <c r="G75" i="27" s="1"/>
  <c r="F76" i="27"/>
  <c r="G76" i="27" s="1"/>
  <c r="F77" i="27"/>
  <c r="G77" i="27" s="1"/>
  <c r="F123" i="27"/>
  <c r="G123" i="27" s="1"/>
  <c r="F21" i="27"/>
  <c r="G21" i="27" s="1"/>
  <c r="F180" i="27"/>
  <c r="G180" i="27" s="1"/>
  <c r="F54" i="27"/>
  <c r="G54" i="27" s="1"/>
  <c r="F22" i="27"/>
  <c r="G22" i="27" s="1"/>
  <c r="F147" i="27"/>
  <c r="G147" i="27" s="1"/>
  <c r="F165" i="27"/>
  <c r="G165" i="27" s="1"/>
  <c r="F174" i="27"/>
  <c r="G174" i="27" s="1"/>
  <c r="F177" i="27"/>
  <c r="G177" i="27" s="1"/>
  <c r="F178" i="27"/>
  <c r="G178" i="27" s="1"/>
  <c r="F179" i="27"/>
  <c r="G179" i="27" s="1"/>
  <c r="F53" i="27"/>
  <c r="G53" i="27" s="1"/>
  <c r="F88" i="27"/>
  <c r="G88" i="27" s="1"/>
  <c r="F161" i="27"/>
  <c r="G161" i="27" s="1"/>
  <c r="F89" i="27"/>
  <c r="G89" i="27" s="1"/>
  <c r="F124" i="27"/>
  <c r="G124" i="27" s="1"/>
  <c r="F162" i="27"/>
  <c r="G162" i="27" s="1"/>
  <c r="F57" i="27"/>
  <c r="G57" i="27" s="1"/>
  <c r="F90" i="27"/>
  <c r="G90" i="27" s="1"/>
  <c r="F125" i="27"/>
  <c r="G125" i="27" s="1"/>
  <c r="F23" i="27"/>
  <c r="G23" i="27" s="1"/>
  <c r="F58" i="27"/>
  <c r="G58" i="27" s="1"/>
  <c r="F93" i="27"/>
  <c r="G93" i="27" s="1"/>
  <c r="F131" i="27"/>
  <c r="G131" i="27" s="1"/>
  <c r="F166" i="27"/>
  <c r="G166" i="27" s="1"/>
  <c r="F24" i="27"/>
  <c r="G24" i="27" s="1"/>
  <c r="F66" i="27"/>
  <c r="G66" i="27" s="1"/>
  <c r="F96" i="27"/>
  <c r="G96" i="27" s="1"/>
  <c r="F126" i="27"/>
  <c r="G126" i="27" s="1"/>
  <c r="F156" i="27"/>
  <c r="G156" i="27" s="1"/>
  <c r="F69" i="27"/>
  <c r="G69" i="27" s="1"/>
  <c r="F99" i="27"/>
  <c r="G99" i="27" s="1"/>
  <c r="F129" i="27"/>
  <c r="G129" i="27" s="1"/>
  <c r="F159" i="27"/>
  <c r="G159" i="27" s="1"/>
  <c r="F192" i="27"/>
  <c r="G192" i="27" s="1"/>
  <c r="F70" i="27"/>
  <c r="G70" i="27" s="1"/>
  <c r="F100" i="27"/>
  <c r="G100" i="27" s="1"/>
  <c r="F130" i="27"/>
  <c r="G130" i="27" s="1"/>
  <c r="F160" i="27"/>
  <c r="G160" i="27" s="1"/>
  <c r="F193" i="27"/>
  <c r="G193" i="27" s="1"/>
  <c r="F29" i="27"/>
  <c r="G29" i="27" s="1"/>
  <c r="F33" i="27"/>
  <c r="G33" i="27" s="1"/>
  <c r="F34" i="27"/>
  <c r="G34" i="27" s="1"/>
  <c r="F35" i="27"/>
  <c r="G35" i="27" s="1"/>
  <c r="F42" i="27"/>
  <c r="G42" i="27" s="1"/>
  <c r="F48" i="27"/>
  <c r="G48" i="27" s="1"/>
  <c r="F30" i="27"/>
  <c r="G30" i="27" s="1"/>
  <c r="R28" i="27" l="1"/>
  <c r="Q150" i="27"/>
  <c r="P150" i="27"/>
  <c r="R150" i="27" s="1"/>
  <c r="Q173" i="27"/>
  <c r="P173" i="27"/>
  <c r="R173" i="27" s="1"/>
  <c r="Q144" i="27"/>
  <c r="P144" i="27"/>
  <c r="Q96" i="27"/>
  <c r="P96" i="27"/>
  <c r="R96" i="27" s="1"/>
  <c r="Q174" i="27"/>
  <c r="P174" i="27"/>
  <c r="R174" i="27" s="1"/>
  <c r="Q154" i="27"/>
  <c r="P154" i="27"/>
  <c r="Q40" i="27"/>
  <c r="P40" i="27"/>
  <c r="Q167" i="27"/>
  <c r="P167" i="27"/>
  <c r="R167" i="27" s="1"/>
  <c r="Q30" i="27"/>
  <c r="P30" i="27"/>
  <c r="Q66" i="27"/>
  <c r="P66" i="27"/>
  <c r="Q165" i="27"/>
  <c r="P165" i="27"/>
  <c r="R165" i="27" s="1"/>
  <c r="Q119" i="27"/>
  <c r="P119" i="27"/>
  <c r="R119" i="27" s="1"/>
  <c r="Q39" i="27"/>
  <c r="P39" i="27"/>
  <c r="Q142" i="27"/>
  <c r="P142" i="27"/>
  <c r="R142" i="27" s="1"/>
  <c r="Q48" i="27"/>
  <c r="P48" i="27"/>
  <c r="Q24" i="27"/>
  <c r="P24" i="27"/>
  <c r="P147" i="27"/>
  <c r="Q147" i="27"/>
  <c r="Q84" i="27"/>
  <c r="P84" i="27"/>
  <c r="R84" i="27" s="1"/>
  <c r="Q111" i="27"/>
  <c r="P111" i="27"/>
  <c r="R111" i="27" s="1"/>
  <c r="Q138" i="27"/>
  <c r="P138" i="27"/>
  <c r="Q42" i="27"/>
  <c r="P42" i="27"/>
  <c r="Q166" i="27"/>
  <c r="P166" i="27"/>
  <c r="R166" i="27" s="1"/>
  <c r="Q22" i="27"/>
  <c r="P22" i="27"/>
  <c r="Q51" i="27"/>
  <c r="P51" i="27"/>
  <c r="R51" i="27" s="1"/>
  <c r="P143" i="27"/>
  <c r="Q143" i="27"/>
  <c r="Q137" i="27"/>
  <c r="P137" i="27"/>
  <c r="R137" i="27" s="1"/>
  <c r="P35" i="27"/>
  <c r="Q35" i="27"/>
  <c r="P131" i="27"/>
  <c r="Q131" i="27"/>
  <c r="Q54" i="27"/>
  <c r="P54" i="27"/>
  <c r="R54" i="27" s="1"/>
  <c r="Q153" i="27"/>
  <c r="P153" i="27"/>
  <c r="Q105" i="27"/>
  <c r="P105" i="27"/>
  <c r="Q136" i="27"/>
  <c r="P136" i="27"/>
  <c r="R136" i="27" s="1"/>
  <c r="Q34" i="27"/>
  <c r="P34" i="27"/>
  <c r="P93" i="27"/>
  <c r="Q93" i="27"/>
  <c r="P180" i="27"/>
  <c r="Q180" i="27"/>
  <c r="Q118" i="27"/>
  <c r="P118" i="27"/>
  <c r="R118" i="27" s="1"/>
  <c r="Q194" i="27"/>
  <c r="P194" i="27"/>
  <c r="Q106" i="27"/>
  <c r="P106" i="27"/>
  <c r="R106" i="27" s="1"/>
  <c r="Q33" i="27"/>
  <c r="P33" i="27"/>
  <c r="R33" i="27" s="1"/>
  <c r="Q58" i="27"/>
  <c r="P58" i="27"/>
  <c r="Q21" i="27"/>
  <c r="P21" i="27"/>
  <c r="R21" i="27" s="1"/>
  <c r="Q83" i="27"/>
  <c r="P83" i="27"/>
  <c r="P41" i="27"/>
  <c r="Q41" i="27"/>
  <c r="Q102" i="27"/>
  <c r="P102" i="27"/>
  <c r="R102" i="27" s="1"/>
  <c r="Q29" i="27"/>
  <c r="P29" i="27"/>
  <c r="R29" i="27" s="1"/>
  <c r="Q23" i="27"/>
  <c r="P23" i="27"/>
  <c r="R23" i="27" s="1"/>
  <c r="Q123" i="27"/>
  <c r="P123" i="27"/>
  <c r="R123" i="27" s="1"/>
  <c r="Q46" i="27"/>
  <c r="P46" i="27"/>
  <c r="R46" i="27" s="1"/>
  <c r="Q148" i="27"/>
  <c r="P148" i="27"/>
  <c r="R148" i="27" s="1"/>
  <c r="Q101" i="27"/>
  <c r="P101" i="27"/>
  <c r="Q193" i="27"/>
  <c r="P193" i="27"/>
  <c r="Q125" i="27"/>
  <c r="P125" i="27"/>
  <c r="R125" i="27" s="1"/>
  <c r="Q77" i="27"/>
  <c r="P77" i="27"/>
  <c r="Q185" i="27"/>
  <c r="P185" i="27"/>
  <c r="R185" i="27" s="1"/>
  <c r="Q95" i="27"/>
  <c r="P95" i="27"/>
  <c r="R95" i="27" s="1"/>
  <c r="Q160" i="27"/>
  <c r="P160" i="27"/>
  <c r="R160" i="27" s="1"/>
  <c r="P90" i="27"/>
  <c r="Q90" i="27"/>
  <c r="P76" i="27"/>
  <c r="Q76" i="27"/>
  <c r="Q107" i="27"/>
  <c r="P107" i="27"/>
  <c r="R107" i="27" s="1"/>
  <c r="Q94" i="27"/>
  <c r="P94" i="27"/>
  <c r="Q130" i="27"/>
  <c r="P130" i="27"/>
  <c r="Q57" i="27"/>
  <c r="P57" i="27"/>
  <c r="R57" i="27" s="1"/>
  <c r="Q75" i="27"/>
  <c r="P75" i="27"/>
  <c r="Q117" i="27"/>
  <c r="P117" i="27"/>
  <c r="R117" i="27" s="1"/>
  <c r="Q141" i="27"/>
  <c r="P141" i="27"/>
  <c r="R141" i="27" s="1"/>
  <c r="Q71" i="27"/>
  <c r="P71" i="27"/>
  <c r="R71" i="27" s="1"/>
  <c r="Q100" i="27"/>
  <c r="P100" i="27"/>
  <c r="R100" i="27" s="1"/>
  <c r="Q162" i="27"/>
  <c r="P162" i="27"/>
  <c r="R162" i="27" s="1"/>
  <c r="Q72" i="27"/>
  <c r="P72" i="27"/>
  <c r="R72" i="27" s="1"/>
  <c r="Q82" i="27"/>
  <c r="P82" i="27"/>
  <c r="Q63" i="27"/>
  <c r="P63" i="27"/>
  <c r="R63" i="27" s="1"/>
  <c r="Q65" i="27"/>
  <c r="P65" i="27"/>
  <c r="R65" i="27" s="1"/>
  <c r="Q70" i="27"/>
  <c r="P70" i="27"/>
  <c r="Q124" i="27"/>
  <c r="P124" i="27"/>
  <c r="R124" i="27" s="1"/>
  <c r="Q155" i="27"/>
  <c r="P155" i="27"/>
  <c r="R155" i="27" s="1"/>
  <c r="Q45" i="27"/>
  <c r="P45" i="27"/>
  <c r="P64" i="27"/>
  <c r="Q64" i="27"/>
  <c r="R64" i="27" s="1"/>
  <c r="P192" i="27"/>
  <c r="Q192" i="27"/>
  <c r="Q89" i="27"/>
  <c r="P89" i="27"/>
  <c r="R89" i="27" s="1"/>
  <c r="Q120" i="27"/>
  <c r="P120" i="27"/>
  <c r="Q184" i="27"/>
  <c r="P184" i="27"/>
  <c r="Q60" i="27"/>
  <c r="P60" i="27"/>
  <c r="R60" i="27" s="1"/>
  <c r="Q15" i="27"/>
  <c r="P15" i="27"/>
  <c r="Q159" i="27"/>
  <c r="P159" i="27"/>
  <c r="R159" i="27" s="1"/>
  <c r="Q161" i="27"/>
  <c r="P161" i="27"/>
  <c r="R161" i="27" s="1"/>
  <c r="Q87" i="27"/>
  <c r="P87" i="27"/>
  <c r="R87" i="27" s="1"/>
  <c r="Q149" i="27"/>
  <c r="P149" i="27"/>
  <c r="R149" i="27" s="1"/>
  <c r="Q172" i="27"/>
  <c r="P172" i="27"/>
  <c r="R172" i="27" s="1"/>
  <c r="Q18" i="27"/>
  <c r="P18" i="27"/>
  <c r="Q129" i="27"/>
  <c r="P129" i="27"/>
  <c r="Q88" i="27"/>
  <c r="P88" i="27"/>
  <c r="Q52" i="27"/>
  <c r="P52" i="27"/>
  <c r="R52" i="27" s="1"/>
  <c r="Q114" i="27"/>
  <c r="P114" i="27"/>
  <c r="Q59" i="27"/>
  <c r="P59" i="27"/>
  <c r="Q17" i="27"/>
  <c r="P17" i="27"/>
  <c r="Q99" i="27"/>
  <c r="P99" i="27"/>
  <c r="R99" i="27" s="1"/>
  <c r="Q53" i="27"/>
  <c r="P53" i="27"/>
  <c r="R53" i="27" s="1"/>
  <c r="Q112" i="27"/>
  <c r="P112" i="27"/>
  <c r="Q81" i="27"/>
  <c r="P81" i="27"/>
  <c r="R81" i="27" s="1"/>
  <c r="Q171" i="27"/>
  <c r="P171" i="27"/>
  <c r="Q16" i="27"/>
  <c r="P16" i="27"/>
  <c r="Q69" i="27"/>
  <c r="P69" i="27"/>
  <c r="R69" i="27" s="1"/>
  <c r="Q179" i="27"/>
  <c r="P179" i="27"/>
  <c r="Q36" i="27"/>
  <c r="P36" i="27"/>
  <c r="Q183" i="27"/>
  <c r="P183" i="27"/>
  <c r="R183" i="27" s="1"/>
  <c r="Q168" i="27"/>
  <c r="P168" i="27"/>
  <c r="R168" i="27" s="1"/>
  <c r="Q189" i="27"/>
  <c r="P189" i="27"/>
  <c r="R189" i="27" s="1"/>
  <c r="Q156" i="27"/>
  <c r="P156" i="27"/>
  <c r="R156" i="27" s="1"/>
  <c r="Q178" i="27"/>
  <c r="P178" i="27"/>
  <c r="Q108" i="27"/>
  <c r="P108" i="27"/>
  <c r="Q113" i="27"/>
  <c r="P113" i="27"/>
  <c r="R113" i="27" s="1"/>
  <c r="Q135" i="27"/>
  <c r="P135" i="27"/>
  <c r="R135" i="27" s="1"/>
  <c r="Q126" i="27"/>
  <c r="P126" i="27"/>
  <c r="Q177" i="27"/>
  <c r="P177" i="27"/>
  <c r="R177" i="27" s="1"/>
  <c r="Q195" i="27"/>
  <c r="P195" i="27"/>
  <c r="R195" i="27" s="1"/>
  <c r="Q78" i="27"/>
  <c r="P78" i="27"/>
  <c r="R78" i="27" s="1"/>
  <c r="Q132" i="27"/>
  <c r="P132" i="27"/>
  <c r="R132" i="27" s="1"/>
  <c r="G197" i="27"/>
  <c r="R126" i="27" l="1"/>
  <c r="R179" i="27"/>
  <c r="R114" i="27"/>
  <c r="R70" i="27"/>
  <c r="R75" i="27"/>
  <c r="R77" i="27"/>
  <c r="R144" i="27"/>
  <c r="R171" i="27"/>
  <c r="R129" i="27"/>
  <c r="R153" i="27"/>
  <c r="R22" i="27"/>
  <c r="R45" i="27"/>
  <c r="R48" i="27"/>
  <c r="R108" i="27"/>
  <c r="R120" i="27"/>
  <c r="R82" i="27"/>
  <c r="R94" i="27"/>
  <c r="R101" i="27"/>
  <c r="R58" i="27"/>
  <c r="R138" i="27"/>
  <c r="R66" i="27"/>
  <c r="R36" i="27"/>
  <c r="R30" i="27"/>
  <c r="R18" i="27"/>
  <c r="R16" i="27"/>
  <c r="R34" i="27"/>
  <c r="R39" i="27"/>
  <c r="R193" i="27"/>
  <c r="R194" i="27"/>
  <c r="R130" i="27"/>
  <c r="R17" i="27"/>
  <c r="R105" i="27"/>
  <c r="R83" i="27"/>
  <c r="R59" i="27"/>
  <c r="R42" i="27"/>
  <c r="Q199" i="27"/>
  <c r="R24" i="27"/>
  <c r="R178" i="27"/>
  <c r="R112" i="27"/>
  <c r="R192" i="27"/>
  <c r="R76" i="27"/>
  <c r="R131" i="27"/>
  <c r="R90" i="27"/>
  <c r="R35" i="27"/>
  <c r="R147" i="27"/>
  <c r="R40" i="27"/>
  <c r="R154" i="27"/>
  <c r="R180" i="27"/>
  <c r="R143" i="27"/>
  <c r="R93" i="27"/>
  <c r="R15" i="27"/>
  <c r="P199" i="27"/>
  <c r="R41" i="27"/>
  <c r="R88" i="27"/>
  <c r="R184" i="27"/>
  <c r="D199" i="27"/>
  <c r="R199" i="27" l="1"/>
  <c r="D200" i="27" s="1"/>
  <c r="L200" i="27" s="1"/>
  <c r="L201" i="27" s="1"/>
  <c r="D201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</author>
  </authors>
  <commentList>
    <comment ref="V2" authorId="0" shapeId="0" xr:uid="{379E0B53-DA5C-498D-8CF6-743F5C94D40A}">
      <text>
        <r>
          <rPr>
            <b/>
            <sz val="9"/>
            <color indexed="81"/>
            <rFont val="Segoe UI"/>
            <charset val="1"/>
          </rPr>
          <t>Jean:</t>
        </r>
        <r>
          <rPr>
            <sz val="9"/>
            <color indexed="81"/>
            <rFont val="Segoe UI"/>
            <charset val="1"/>
          </rPr>
          <t xml:space="preserve">
TÉRREO 2x</t>
        </r>
      </text>
    </comment>
  </commentList>
</comments>
</file>

<file path=xl/sharedStrings.xml><?xml version="1.0" encoding="utf-8"?>
<sst xmlns="http://schemas.openxmlformats.org/spreadsheetml/2006/main" count="335" uniqueCount="84">
  <si>
    <t>BOLETIM  DE  MEDIÇÃO</t>
  </si>
  <si>
    <t>Medição</t>
  </si>
  <si>
    <t>CONTRATO</t>
  </si>
  <si>
    <t>N° DO BMS</t>
  </si>
  <si>
    <t xml:space="preserve">      Inicial</t>
  </si>
  <si>
    <t>Empresa:</t>
  </si>
  <si>
    <t xml:space="preserve">      Final</t>
  </si>
  <si>
    <t>DATA  EMISSÃO</t>
  </si>
  <si>
    <t>DATA PAGAMENTO</t>
  </si>
  <si>
    <t>OBRA</t>
  </si>
  <si>
    <t>SERVIÇO / OPERAÇÃO</t>
  </si>
  <si>
    <t xml:space="preserve"> PERÍODO DE MEDIÇÃO</t>
  </si>
  <si>
    <t>INICIO</t>
  </si>
  <si>
    <t>TÉRMINO</t>
  </si>
  <si>
    <t>DESCRIÇÃO  DOS  SERVIÇOS</t>
  </si>
  <si>
    <t>PREÇO</t>
  </si>
  <si>
    <t>TOTAL</t>
  </si>
  <si>
    <t>QUANTIDADE</t>
  </si>
  <si>
    <t>ITEM</t>
  </si>
  <si>
    <t>UNID.</t>
  </si>
  <si>
    <t>QUANT.</t>
  </si>
  <si>
    <t>ANTERIOR</t>
  </si>
  <si>
    <t>MEDIÇÃO</t>
  </si>
  <si>
    <t>VALOR</t>
  </si>
  <si>
    <t>%</t>
  </si>
  <si>
    <t xml:space="preserve">TOTAL DO CONTRATO </t>
  </si>
  <si>
    <t>VALOR PAGO DO CONTRATO</t>
  </si>
  <si>
    <t>SALDO DO CONTRATO</t>
  </si>
  <si>
    <t>OBSERVAÇÕES</t>
  </si>
  <si>
    <t>SUNNY COAST</t>
  </si>
  <si>
    <t>CONSTRUTORA E INCORPORADORA J.A. RUSSI LTDA</t>
  </si>
  <si>
    <t>4° - TIPO 1 (500,97m²)</t>
  </si>
  <si>
    <t>5° - TIPO 1 (500,97m²)</t>
  </si>
  <si>
    <t>6° - TIPO 1 (500,97m²)</t>
  </si>
  <si>
    <t>7° - TIPO 1 (500,97m²)</t>
  </si>
  <si>
    <t>8° - TIPO 1 (500,97m²)</t>
  </si>
  <si>
    <t>9° - TIPO 1 (500,97m²)</t>
  </si>
  <si>
    <t>10° - TIPO 1 (500,97m²)</t>
  </si>
  <si>
    <t>11° - TIPO 1 (500,97m²)</t>
  </si>
  <si>
    <t>12° - TIPO 1 (500,97m²)</t>
  </si>
  <si>
    <t>13° - TIPO 1 (500,97m²)</t>
  </si>
  <si>
    <t>14° - TIPO 1 (500,97m²)</t>
  </si>
  <si>
    <t>15° - TIPO 1 (500,97m²)</t>
  </si>
  <si>
    <t>16° - TIPO 1 (500,97m²)</t>
  </si>
  <si>
    <t>17° - TIPO 1 (500,97m²)</t>
  </si>
  <si>
    <t>18° - TIPO 1 (500,97m²)</t>
  </si>
  <si>
    <t>19° - TIPO 1 (500,97m²)</t>
  </si>
  <si>
    <t>20° - TIPO 1 (500,97m²)</t>
  </si>
  <si>
    <t>21° - TIPO 1 (500,97m²)</t>
  </si>
  <si>
    <t>22° - TIPO 1 (500,97m²)</t>
  </si>
  <si>
    <t>23° - TIPO 1 (500,97m²)</t>
  </si>
  <si>
    <t>24° - TIPO 1 (500,97m²)</t>
  </si>
  <si>
    <t>25° - TIPO 1 (500,97m²)</t>
  </si>
  <si>
    <t>26° - TIPO 2 (500,97m²)</t>
  </si>
  <si>
    <t>27° - TIPO 3 (483,42m²)</t>
  </si>
  <si>
    <t>28° - TIPO 4 (448,40m²)</t>
  </si>
  <si>
    <t>29° - PENTHOUSE (413,38m²)</t>
  </si>
  <si>
    <t>31° - DUPLEX SUPERIOR (343,35m²)</t>
  </si>
  <si>
    <t>3° - TIPO DIFERENCIADO (892,85m²)</t>
  </si>
  <si>
    <t>2° - LAZER 2 (853,97m²)</t>
  </si>
  <si>
    <t>1° - TÉRREO (1652,97m²)</t>
  </si>
  <si>
    <t>RETENÇÃO DO VALOR DE 5%</t>
  </si>
  <si>
    <t>VB</t>
  </si>
  <si>
    <t xml:space="preserve">      Intermediária</t>
  </si>
  <si>
    <t>MIG SOLUÇÕES</t>
  </si>
  <si>
    <t>GÁS</t>
  </si>
  <si>
    <t>Rede Primária</t>
  </si>
  <si>
    <t>Rede Secundária</t>
  </si>
  <si>
    <t>PRIMÁRIA</t>
  </si>
  <si>
    <t>SECUNDÁRIA</t>
  </si>
  <si>
    <t>MEDIDORES</t>
  </si>
  <si>
    <t>UNITÁRIO</t>
  </si>
  <si>
    <t>Registro de Fecho Rápido</t>
  </si>
  <si>
    <t>Medidor de Gás</t>
  </si>
  <si>
    <t>UN</t>
  </si>
  <si>
    <t>REGISTROS</t>
  </si>
  <si>
    <t>TOTAL CONTRATO</t>
  </si>
  <si>
    <t>30° - DUPLEX INFERIOR (343,35m²)</t>
  </si>
  <si>
    <t>JOSSANDRA - 47 99235.5310</t>
  </si>
  <si>
    <t>ART</t>
  </si>
  <si>
    <t>ERMU</t>
  </si>
  <si>
    <t>LAUDO ESTANQUEIDADE</t>
  </si>
  <si>
    <t>DATA                   FIM</t>
  </si>
  <si>
    <t>DATA            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</si>
</sst>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  <numFmt numFmtId="165" formatCode="_(* #,##0.00_);_(* \(#,##0.00\);_(* \-??_);_(@_)"/>
    <numFmt numFmtId="166" formatCode="_(&quot;Cr$&quot;* #,##0.00_);_(&quot;Cr$&quot;* \(#,##0.00\);_(&quot;Cr$&quot;* \-??_);_(@_)"/>
    <numFmt numFmtId="168" formatCode="mmmm\,\ yyyy;@"/>
  </numFmts>
  <fonts count="1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FF"/>
      </patternFill>
    </fill>
  </fills>
  <borders count="9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0" fontId="1" fillId="0" borderId="42"/>
    <xf numFmtId="0" fontId="12" fillId="0" borderId="42"/>
    <xf numFmtId="44" fontId="12" fillId="0" borderId="42" applyFont="0" applyFill="0" applyBorder="0" applyAlignment="0" applyProtection="0"/>
  </cellStyleXfs>
  <cellXfs count="257">
    <xf numFmtId="0" fontId="0" fillId="0" borderId="0" xfId="0"/>
    <xf numFmtId="0" fontId="2" fillId="2" borderId="1" xfId="3" applyFont="1" applyFill="1" applyBorder="1"/>
    <xf numFmtId="0" fontId="2" fillId="2" borderId="2" xfId="3" applyFont="1" applyFill="1" applyBorder="1"/>
    <xf numFmtId="0" fontId="5" fillId="2" borderId="4" xfId="3" applyFont="1" applyFill="1" applyBorder="1" applyAlignment="1">
      <alignment horizontal="center"/>
    </xf>
    <xf numFmtId="0" fontId="5" fillId="2" borderId="57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/>
    </xf>
    <xf numFmtId="0" fontId="2" fillId="0" borderId="42" xfId="3" applyFont="1"/>
    <xf numFmtId="0" fontId="3" fillId="0" borderId="42" xfId="3" applyFont="1"/>
    <xf numFmtId="0" fontId="2" fillId="2" borderId="10" xfId="3" applyFont="1" applyFill="1" applyBorder="1"/>
    <xf numFmtId="0" fontId="2" fillId="2" borderId="42" xfId="3" applyFont="1" applyFill="1"/>
    <xf numFmtId="0" fontId="2" fillId="2" borderId="6" xfId="3" applyFont="1" applyFill="1" applyBorder="1"/>
    <xf numFmtId="0" fontId="2" fillId="2" borderId="15" xfId="3" applyFont="1" applyFill="1" applyBorder="1"/>
    <xf numFmtId="0" fontId="2" fillId="2" borderId="47" xfId="3" applyFont="1" applyFill="1" applyBorder="1"/>
    <xf numFmtId="0" fontId="5" fillId="2" borderId="9" xfId="3" applyFont="1" applyFill="1" applyBorder="1" applyAlignment="1">
      <alignment horizontal="center"/>
    </xf>
    <xf numFmtId="0" fontId="2" fillId="2" borderId="13" xfId="3" applyFont="1" applyFill="1" applyBorder="1"/>
    <xf numFmtId="0" fontId="2" fillId="2" borderId="14" xfId="3" applyFont="1" applyFill="1" applyBorder="1"/>
    <xf numFmtId="0" fontId="2" fillId="0" borderId="25" xfId="3" applyFont="1" applyBorder="1" applyAlignment="1">
      <alignment horizontal="center"/>
    </xf>
    <xf numFmtId="0" fontId="2" fillId="0" borderId="9" xfId="3" applyFont="1" applyBorder="1" applyAlignment="1">
      <alignment horizontal="center"/>
    </xf>
    <xf numFmtId="0" fontId="5" fillId="2" borderId="4" xfId="3" applyFont="1" applyFill="1" applyBorder="1"/>
    <xf numFmtId="0" fontId="5" fillId="2" borderId="27" xfId="3" applyFont="1" applyFill="1" applyBorder="1"/>
    <xf numFmtId="14" fontId="2" fillId="0" borderId="30" xfId="3" applyNumberFormat="1" applyFont="1" applyBorder="1" applyAlignment="1">
      <alignment horizontal="center"/>
    </xf>
    <xf numFmtId="0" fontId="5" fillId="0" borderId="42" xfId="3" applyFont="1"/>
    <xf numFmtId="0" fontId="5" fillId="2" borderId="15" xfId="3" applyFont="1" applyFill="1" applyBorder="1" applyAlignment="1">
      <alignment horizontal="center"/>
    </xf>
    <xf numFmtId="0" fontId="5" fillId="2" borderId="43" xfId="3" applyFont="1" applyFill="1" applyBorder="1" applyAlignment="1">
      <alignment horizontal="center"/>
    </xf>
    <xf numFmtId="0" fontId="7" fillId="2" borderId="14" xfId="3" applyFont="1" applyFill="1" applyBorder="1"/>
    <xf numFmtId="0" fontId="5" fillId="2" borderId="14" xfId="3" applyFont="1" applyFill="1" applyBorder="1" applyAlignment="1">
      <alignment horizontal="center"/>
    </xf>
    <xf numFmtId="0" fontId="5" fillId="2" borderId="35" xfId="3" applyFont="1" applyFill="1" applyBorder="1"/>
    <xf numFmtId="0" fontId="5" fillId="2" borderId="15" xfId="3" applyFont="1" applyFill="1" applyBorder="1"/>
    <xf numFmtId="0" fontId="5" fillId="2" borderId="43" xfId="3" applyFont="1" applyFill="1" applyBorder="1"/>
    <xf numFmtId="0" fontId="5" fillId="0" borderId="6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5" fillId="4" borderId="12" xfId="3" applyFont="1" applyFill="1" applyBorder="1" applyAlignment="1">
      <alignment horizontal="center"/>
    </xf>
    <xf numFmtId="0" fontId="5" fillId="0" borderId="41" xfId="3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5" fillId="2" borderId="66" xfId="3" applyFont="1" applyFill="1" applyBorder="1" applyAlignment="1">
      <alignment horizontal="center"/>
    </xf>
    <xf numFmtId="0" fontId="5" fillId="2" borderId="67" xfId="3" applyFont="1" applyFill="1" applyBorder="1"/>
    <xf numFmtId="4" fontId="5" fillId="2" borderId="67" xfId="3" applyNumberFormat="1" applyFont="1" applyFill="1" applyBorder="1"/>
    <xf numFmtId="0" fontId="5" fillId="0" borderId="67" xfId="3" applyFont="1" applyBorder="1"/>
    <xf numFmtId="0" fontId="5" fillId="2" borderId="68" xfId="3" applyFont="1" applyFill="1" applyBorder="1"/>
    <xf numFmtId="0" fontId="2" fillId="0" borderId="25" xfId="3" applyFont="1" applyBorder="1" applyAlignment="1">
      <alignment horizontal="center" vertical="center"/>
    </xf>
    <xf numFmtId="0" fontId="5" fillId="0" borderId="51" xfId="3" applyFont="1" applyBorder="1" applyAlignment="1">
      <alignment horizontal="center"/>
    </xf>
    <xf numFmtId="165" fontId="5" fillId="6" borderId="65" xfId="3" applyNumberFormat="1" applyFont="1" applyFill="1" applyBorder="1" applyAlignment="1">
      <alignment horizontal="center" vertical="center"/>
    </xf>
    <xf numFmtId="4" fontId="2" fillId="0" borderId="65" xfId="3" applyNumberFormat="1" applyFont="1" applyBorder="1" applyAlignment="1">
      <alignment horizontal="center" vertical="center"/>
    </xf>
    <xf numFmtId="4" fontId="2" fillId="0" borderId="49" xfId="3" applyNumberFormat="1" applyFont="1" applyBorder="1" applyAlignment="1">
      <alignment horizontal="center" vertical="center"/>
    </xf>
    <xf numFmtId="14" fontId="2" fillId="0" borderId="46" xfId="3" applyNumberFormat="1" applyFont="1" applyBorder="1" applyAlignment="1">
      <alignment horizontal="center" vertical="center"/>
    </xf>
    <xf numFmtId="165" fontId="2" fillId="0" borderId="47" xfId="3" applyNumberFormat="1" applyFont="1" applyBorder="1" applyAlignment="1">
      <alignment horizontal="center" vertical="center"/>
    </xf>
    <xf numFmtId="165" fontId="2" fillId="6" borderId="47" xfId="3" applyNumberFormat="1" applyFont="1" applyFill="1" applyBorder="1" applyAlignment="1">
      <alignment horizontal="center" vertical="center"/>
    </xf>
    <xf numFmtId="9" fontId="2" fillId="6" borderId="35" xfId="3" applyNumberFormat="1" applyFont="1" applyFill="1" applyBorder="1" applyAlignment="1">
      <alignment horizontal="center" vertical="center"/>
    </xf>
    <xf numFmtId="165" fontId="5" fillId="4" borderId="50" xfId="3" applyNumberFormat="1" applyFont="1" applyFill="1" applyBorder="1" applyAlignment="1">
      <alignment horizontal="center" vertical="center"/>
    </xf>
    <xf numFmtId="165" fontId="5" fillId="2" borderId="9" xfId="3" applyNumberFormat="1" applyFont="1" applyFill="1" applyBorder="1" applyAlignment="1">
      <alignment horizontal="left"/>
    </xf>
    <xf numFmtId="4" fontId="5" fillId="0" borderId="50" xfId="3" applyNumberFormat="1" applyFont="1" applyBorder="1" applyAlignment="1">
      <alignment horizontal="center" vertical="center"/>
    </xf>
    <xf numFmtId="9" fontId="2" fillId="4" borderId="48" xfId="3" applyNumberFormat="1" applyFont="1" applyFill="1" applyBorder="1" applyAlignment="1">
      <alignment horizontal="center" vertical="center"/>
    </xf>
    <xf numFmtId="165" fontId="5" fillId="2" borderId="49" xfId="3" applyNumberFormat="1" applyFont="1" applyFill="1" applyBorder="1" applyAlignment="1">
      <alignment horizontal="center" vertical="center"/>
    </xf>
    <xf numFmtId="0" fontId="2" fillId="0" borderId="33" xfId="3" applyFont="1" applyBorder="1" applyAlignment="1">
      <alignment horizontal="center"/>
    </xf>
    <xf numFmtId="4" fontId="2" fillId="0" borderId="50" xfId="3" applyNumberFormat="1" applyFont="1" applyBorder="1" applyAlignment="1">
      <alignment horizontal="center" vertical="center"/>
    </xf>
    <xf numFmtId="165" fontId="2" fillId="0" borderId="50" xfId="3" applyNumberFormat="1" applyFont="1" applyBorder="1" applyAlignment="1">
      <alignment horizontal="center" vertical="center"/>
    </xf>
    <xf numFmtId="165" fontId="5" fillId="0" borderId="65" xfId="3" applyNumberFormat="1" applyFont="1" applyBorder="1" applyAlignment="1">
      <alignment horizontal="center" vertical="center"/>
    </xf>
    <xf numFmtId="165" fontId="5" fillId="8" borderId="9" xfId="3" applyNumberFormat="1" applyFont="1" applyFill="1" applyBorder="1" applyAlignment="1">
      <alignment horizontal="left"/>
    </xf>
    <xf numFmtId="165" fontId="5" fillId="7" borderId="50" xfId="3" applyNumberFormat="1" applyFont="1" applyFill="1" applyBorder="1" applyAlignment="1">
      <alignment horizontal="center" vertical="center"/>
    </xf>
    <xf numFmtId="0" fontId="2" fillId="0" borderId="38" xfId="3" applyFont="1" applyBorder="1" applyAlignment="1">
      <alignment horizontal="center" vertical="center"/>
    </xf>
    <xf numFmtId="0" fontId="2" fillId="0" borderId="40" xfId="3" applyFont="1" applyBorder="1" applyAlignment="1">
      <alignment horizontal="center"/>
    </xf>
    <xf numFmtId="0" fontId="2" fillId="0" borderId="39" xfId="3" applyFont="1" applyBorder="1" applyAlignment="1">
      <alignment horizontal="center" vertical="center"/>
    </xf>
    <xf numFmtId="165" fontId="2" fillId="0" borderId="39" xfId="3" applyNumberFormat="1" applyFont="1" applyBorder="1" applyAlignment="1">
      <alignment horizontal="center" vertical="center"/>
    </xf>
    <xf numFmtId="4" fontId="2" fillId="0" borderId="37" xfId="3" applyNumberFormat="1" applyFont="1" applyBorder="1" applyAlignment="1">
      <alignment horizontal="center" vertical="center"/>
    </xf>
    <xf numFmtId="14" fontId="2" fillId="0" borderId="36" xfId="3" applyNumberFormat="1" applyFont="1" applyBorder="1" applyAlignment="1">
      <alignment horizontal="center" vertical="center"/>
    </xf>
    <xf numFmtId="9" fontId="2" fillId="7" borderId="54" xfId="3" applyNumberFormat="1" applyFont="1" applyFill="1" applyBorder="1" applyAlignment="1">
      <alignment horizontal="center" vertical="center"/>
    </xf>
    <xf numFmtId="165" fontId="2" fillId="6" borderId="53" xfId="3" applyNumberFormat="1" applyFont="1" applyFill="1" applyBorder="1" applyAlignment="1">
      <alignment horizontal="center" vertical="center"/>
    </xf>
    <xf numFmtId="9" fontId="2" fillId="6" borderId="55" xfId="3" applyNumberFormat="1" applyFont="1" applyFill="1" applyBorder="1" applyAlignment="1">
      <alignment horizontal="center" vertical="center"/>
    </xf>
    <xf numFmtId="165" fontId="5" fillId="2" borderId="30" xfId="3" applyNumberFormat="1" applyFont="1" applyFill="1" applyBorder="1" applyAlignment="1">
      <alignment horizontal="left"/>
    </xf>
    <xf numFmtId="0" fontId="2" fillId="0" borderId="57" xfId="3" applyFont="1" applyBorder="1"/>
    <xf numFmtId="165" fontId="5" fillId="0" borderId="56" xfId="3" applyNumberFormat="1" applyFont="1" applyBorder="1" applyAlignment="1">
      <alignment horizontal="right"/>
    </xf>
    <xf numFmtId="0" fontId="5" fillId="0" borderId="56" xfId="3" applyFont="1" applyBorder="1" applyAlignment="1">
      <alignment horizontal="left"/>
    </xf>
    <xf numFmtId="0" fontId="5" fillId="0" borderId="56" xfId="3" applyFont="1" applyBorder="1"/>
    <xf numFmtId="165" fontId="2" fillId="2" borderId="44" xfId="3" applyNumberFormat="1" applyFont="1" applyFill="1" applyBorder="1" applyAlignment="1">
      <alignment horizontal="center" vertical="center"/>
    </xf>
    <xf numFmtId="43" fontId="5" fillId="4" borderId="50" xfId="3" applyNumberFormat="1" applyFont="1" applyFill="1" applyBorder="1" applyAlignment="1">
      <alignment horizontal="center" vertical="center"/>
    </xf>
    <xf numFmtId="165" fontId="2" fillId="2" borderId="5" xfId="3" applyNumberFormat="1" applyFont="1" applyFill="1" applyBorder="1" applyAlignment="1">
      <alignment horizontal="center" vertical="center"/>
    </xf>
    <xf numFmtId="165" fontId="5" fillId="0" borderId="14" xfId="3" applyNumberFormat="1" applyFont="1" applyBorder="1" applyAlignment="1">
      <alignment horizontal="right"/>
    </xf>
    <xf numFmtId="165" fontId="5" fillId="0" borderId="14" xfId="3" applyNumberFormat="1" applyFont="1" applyBorder="1"/>
    <xf numFmtId="0" fontId="5" fillId="0" borderId="51" xfId="3" applyFont="1" applyBorder="1" applyAlignment="1">
      <alignment horizontal="left"/>
    </xf>
    <xf numFmtId="0" fontId="5" fillId="0" borderId="51" xfId="3" applyFont="1" applyBorder="1"/>
    <xf numFmtId="165" fontId="7" fillId="0" borderId="33" xfId="3" applyNumberFormat="1" applyFont="1" applyBorder="1"/>
    <xf numFmtId="165" fontId="2" fillId="2" borderId="58" xfId="3" applyNumberFormat="1" applyFont="1" applyFill="1" applyBorder="1" applyAlignment="1">
      <alignment horizontal="center" vertical="center"/>
    </xf>
    <xf numFmtId="165" fontId="5" fillId="2" borderId="58" xfId="3" applyNumberFormat="1" applyFont="1" applyFill="1" applyBorder="1" applyAlignment="1">
      <alignment horizontal="center" vertical="center"/>
    </xf>
    <xf numFmtId="165" fontId="2" fillId="2" borderId="9" xfId="3" applyNumberFormat="1" applyFont="1" applyFill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165" fontId="5" fillId="0" borderId="60" xfId="3" applyNumberFormat="1" applyFont="1" applyBorder="1" applyAlignment="1">
      <alignment vertical="center"/>
    </xf>
    <xf numFmtId="165" fontId="5" fillId="0" borderId="60" xfId="3" applyNumberFormat="1" applyFont="1" applyBorder="1" applyAlignment="1">
      <alignment horizontal="right"/>
    </xf>
    <xf numFmtId="0" fontId="5" fillId="0" borderId="60" xfId="3" applyFont="1" applyBorder="1" applyAlignment="1">
      <alignment horizontal="left"/>
    </xf>
    <xf numFmtId="0" fontId="5" fillId="0" borderId="60" xfId="3" applyFont="1" applyBorder="1"/>
    <xf numFmtId="0" fontId="5" fillId="0" borderId="40" xfId="3" applyFont="1" applyBorder="1" applyAlignment="1">
      <alignment vertical="center"/>
    </xf>
    <xf numFmtId="165" fontId="2" fillId="2" borderId="39" xfId="3" applyNumberFormat="1" applyFont="1" applyFill="1" applyBorder="1"/>
    <xf numFmtId="165" fontId="5" fillId="2" borderId="39" xfId="3" applyNumberFormat="1" applyFont="1" applyFill="1" applyBorder="1"/>
    <xf numFmtId="165" fontId="2" fillId="2" borderId="30" xfId="3" applyNumberFormat="1" applyFont="1" applyFill="1" applyBorder="1"/>
    <xf numFmtId="165" fontId="5" fillId="0" borderId="61" xfId="3" applyNumberFormat="1" applyFont="1" applyBorder="1" applyAlignment="1">
      <alignment horizontal="center" vertical="center"/>
    </xf>
    <xf numFmtId="165" fontId="5" fillId="0" borderId="62" xfId="3" applyNumberFormat="1" applyFont="1" applyBorder="1" applyAlignment="1">
      <alignment vertical="center"/>
    </xf>
    <xf numFmtId="165" fontId="5" fillId="0" borderId="42" xfId="3" applyNumberFormat="1" applyFont="1" applyAlignment="1">
      <alignment vertical="center"/>
    </xf>
    <xf numFmtId="0" fontId="5" fillId="0" borderId="43" xfId="3" applyFont="1" applyBorder="1" applyAlignment="1">
      <alignment vertical="center"/>
    </xf>
    <xf numFmtId="165" fontId="2" fillId="2" borderId="41" xfId="3" applyNumberFormat="1" applyFont="1" applyFill="1" applyBorder="1"/>
    <xf numFmtId="165" fontId="5" fillId="2" borderId="42" xfId="3" applyNumberFormat="1" applyFont="1" applyFill="1"/>
    <xf numFmtId="165" fontId="2" fillId="2" borderId="43" xfId="3" applyNumberFormat="1" applyFont="1" applyFill="1" applyBorder="1"/>
    <xf numFmtId="166" fontId="5" fillId="0" borderId="42" xfId="3" applyNumberFormat="1" applyFont="1"/>
    <xf numFmtId="166" fontId="5" fillId="0" borderId="42" xfId="3" applyNumberFormat="1" applyFont="1" applyAlignment="1">
      <alignment vertical="center"/>
    </xf>
    <xf numFmtId="0" fontId="5" fillId="0" borderId="42" xfId="3" applyFont="1" applyAlignment="1">
      <alignment vertical="center"/>
    </xf>
    <xf numFmtId="14" fontId="2" fillId="0" borderId="42" xfId="3" applyNumberFormat="1" applyFont="1" applyAlignment="1">
      <alignment horizontal="center"/>
    </xf>
    <xf numFmtId="44" fontId="2" fillId="0" borderId="42" xfId="4" applyFont="1" applyAlignment="1"/>
    <xf numFmtId="43" fontId="2" fillId="0" borderId="42" xfId="3" applyNumberFormat="1" applyFont="1"/>
    <xf numFmtId="0" fontId="5" fillId="2" borderId="67" xfId="3" applyFont="1" applyFill="1" applyBorder="1" applyAlignment="1">
      <alignment horizontal="center"/>
    </xf>
    <xf numFmtId="9" fontId="2" fillId="0" borderId="48" xfId="3" applyNumberFormat="1" applyFont="1" applyBorder="1" applyAlignment="1">
      <alignment horizontal="center" vertical="center"/>
    </xf>
    <xf numFmtId="9" fontId="2" fillId="0" borderId="35" xfId="3" applyNumberFormat="1" applyFont="1" applyBorder="1" applyAlignment="1">
      <alignment horizontal="center" vertical="center"/>
    </xf>
    <xf numFmtId="165" fontId="5" fillId="0" borderId="49" xfId="3" applyNumberFormat="1" applyFont="1" applyBorder="1" applyAlignment="1">
      <alignment horizontal="center" vertical="center"/>
    </xf>
    <xf numFmtId="165" fontId="5" fillId="0" borderId="50" xfId="3" applyNumberFormat="1" applyFont="1" applyBorder="1" applyAlignment="1">
      <alignment horizontal="center" vertical="center"/>
    </xf>
    <xf numFmtId="165" fontId="5" fillId="0" borderId="9" xfId="3" applyNumberFormat="1" applyFont="1" applyBorder="1" applyAlignment="1">
      <alignment horizontal="left"/>
    </xf>
    <xf numFmtId="0" fontId="2" fillId="0" borderId="74" xfId="3" applyFont="1" applyBorder="1"/>
    <xf numFmtId="0" fontId="2" fillId="0" borderId="68" xfId="3" applyFont="1" applyBorder="1"/>
    <xf numFmtId="44" fontId="2" fillId="0" borderId="75" xfId="1" applyFont="1" applyBorder="1" applyAlignment="1">
      <alignment horizontal="center"/>
    </xf>
    <xf numFmtId="44" fontId="2" fillId="0" borderId="76" xfId="1" applyFont="1" applyBorder="1" applyAlignment="1">
      <alignment horizontal="center"/>
    </xf>
    <xf numFmtId="44" fontId="3" fillId="0" borderId="76" xfId="1" applyFont="1" applyBorder="1" applyAlignment="1">
      <alignment horizontal="center"/>
    </xf>
    <xf numFmtId="44" fontId="2" fillId="0" borderId="77" xfId="1" applyFont="1" applyBorder="1" applyAlignment="1">
      <alignment horizontal="center"/>
    </xf>
    <xf numFmtId="0" fontId="2" fillId="0" borderId="70" xfId="3" applyFont="1" applyBorder="1"/>
    <xf numFmtId="0" fontId="2" fillId="0" borderId="78" xfId="3" applyFont="1" applyBorder="1"/>
    <xf numFmtId="0" fontId="2" fillId="0" borderId="79" xfId="3" applyFont="1" applyBorder="1"/>
    <xf numFmtId="0" fontId="3" fillId="0" borderId="79" xfId="3" applyFont="1" applyBorder="1"/>
    <xf numFmtId="0" fontId="2" fillId="0" borderId="80" xfId="3" applyFont="1" applyBorder="1"/>
    <xf numFmtId="0" fontId="2" fillId="0" borderId="81" xfId="3" applyFont="1" applyBorder="1" applyAlignment="1">
      <alignment horizontal="center"/>
    </xf>
    <xf numFmtId="0" fontId="2" fillId="0" borderId="76" xfId="3" applyFont="1" applyBorder="1" applyAlignment="1">
      <alignment horizontal="center"/>
    </xf>
    <xf numFmtId="0" fontId="3" fillId="0" borderId="76" xfId="3" applyFont="1" applyBorder="1" applyAlignment="1">
      <alignment horizontal="center"/>
    </xf>
    <xf numFmtId="0" fontId="2" fillId="0" borderId="77" xfId="3" applyFont="1" applyBorder="1" applyAlignment="1">
      <alignment horizontal="center"/>
    </xf>
    <xf numFmtId="44" fontId="2" fillId="0" borderId="82" xfId="1" applyFont="1" applyBorder="1" applyAlignment="1">
      <alignment horizontal="center"/>
    </xf>
    <xf numFmtId="44" fontId="2" fillId="0" borderId="83" xfId="1" applyFont="1" applyBorder="1" applyAlignment="1">
      <alignment horizontal="center"/>
    </xf>
    <xf numFmtId="44" fontId="3" fillId="0" borderId="83" xfId="1" applyFont="1" applyBorder="1" applyAlignment="1">
      <alignment horizontal="center"/>
    </xf>
    <xf numFmtId="44" fontId="2" fillId="0" borderId="84" xfId="1" applyFont="1" applyBorder="1" applyAlignment="1">
      <alignment horizontal="center"/>
    </xf>
    <xf numFmtId="0" fontId="2" fillId="0" borderId="32" xfId="3" applyFont="1" applyBorder="1" applyAlignment="1">
      <alignment horizontal="left" vertical="center"/>
    </xf>
    <xf numFmtId="0" fontId="2" fillId="0" borderId="33" xfId="3" applyFont="1" applyBorder="1"/>
    <xf numFmtId="0" fontId="5" fillId="0" borderId="61" xfId="3" applyFont="1" applyBorder="1" applyAlignment="1">
      <alignment horizontal="center" vertical="center"/>
    </xf>
    <xf numFmtId="0" fontId="5" fillId="0" borderId="62" xfId="3" applyFont="1" applyBorder="1" applyAlignment="1">
      <alignment horizontal="center" vertical="center"/>
    </xf>
    <xf numFmtId="165" fontId="5" fillId="0" borderId="62" xfId="3" applyNumberFormat="1" applyFont="1" applyBorder="1" applyAlignment="1">
      <alignment horizontal="center" vertical="center"/>
    </xf>
    <xf numFmtId="165" fontId="5" fillId="0" borderId="69" xfId="3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top"/>
    </xf>
    <xf numFmtId="0" fontId="2" fillId="0" borderId="2" xfId="3" applyFont="1" applyBorder="1" applyAlignment="1">
      <alignment horizontal="center" vertical="top"/>
    </xf>
    <xf numFmtId="0" fontId="2" fillId="0" borderId="3" xfId="3" applyFont="1" applyBorder="1" applyAlignment="1">
      <alignment horizontal="center" vertical="top"/>
    </xf>
    <xf numFmtId="0" fontId="2" fillId="0" borderId="10" xfId="3" applyFont="1" applyBorder="1" applyAlignment="1">
      <alignment horizontal="center" vertical="top"/>
    </xf>
    <xf numFmtId="0" fontId="2" fillId="0" borderId="42" xfId="3" applyFont="1" applyAlignment="1">
      <alignment horizontal="center" vertical="top"/>
    </xf>
    <xf numFmtId="0" fontId="2" fillId="0" borderId="11" xfId="3" applyFont="1" applyBorder="1" applyAlignment="1">
      <alignment horizontal="center" vertical="top"/>
    </xf>
    <xf numFmtId="0" fontId="2" fillId="0" borderId="63" xfId="3" applyFont="1" applyBorder="1" applyAlignment="1">
      <alignment horizontal="center" vertical="top"/>
    </xf>
    <xf numFmtId="0" fontId="2" fillId="0" borderId="64" xfId="3" applyFont="1" applyBorder="1" applyAlignment="1">
      <alignment horizontal="center" vertical="top"/>
    </xf>
    <xf numFmtId="0" fontId="2" fillId="0" borderId="55" xfId="3" applyFont="1" applyBorder="1" applyAlignment="1">
      <alignment horizontal="center" vertical="top"/>
    </xf>
    <xf numFmtId="0" fontId="5" fillId="0" borderId="56" xfId="3" applyFont="1" applyBorder="1" applyAlignment="1">
      <alignment horizontal="center"/>
    </xf>
    <xf numFmtId="0" fontId="2" fillId="0" borderId="56" xfId="3" applyFont="1" applyBorder="1"/>
    <xf numFmtId="0" fontId="2" fillId="0" borderId="22" xfId="3" applyFont="1" applyBorder="1"/>
    <xf numFmtId="0" fontId="2" fillId="0" borderId="18" xfId="3" applyFont="1" applyBorder="1" applyAlignment="1">
      <alignment horizontal="center" vertical="center" wrapText="1"/>
    </xf>
    <xf numFmtId="0" fontId="2" fillId="0" borderId="23" xfId="3" applyFont="1" applyBorder="1"/>
    <xf numFmtId="0" fontId="2" fillId="0" borderId="19" xfId="3" applyFont="1" applyBorder="1"/>
    <xf numFmtId="0" fontId="2" fillId="0" borderId="10" xfId="3" applyFont="1" applyBorder="1"/>
    <xf numFmtId="0" fontId="3" fillId="0" borderId="42" xfId="3" applyFont="1"/>
    <xf numFmtId="0" fontId="2" fillId="0" borderId="11" xfId="3" applyFont="1" applyBorder="1"/>
    <xf numFmtId="0" fontId="2" fillId="0" borderId="63" xfId="3" applyFont="1" applyBorder="1"/>
    <xf numFmtId="0" fontId="2" fillId="0" borderId="64" xfId="3" applyFont="1" applyBorder="1"/>
    <xf numFmtId="0" fontId="2" fillId="0" borderId="55" xfId="3" applyFont="1" applyBorder="1"/>
    <xf numFmtId="0" fontId="5" fillId="0" borderId="52" xfId="3" applyFont="1" applyBorder="1" applyAlignment="1">
      <alignment horizontal="left" vertical="center"/>
    </xf>
    <xf numFmtId="0" fontId="2" fillId="0" borderId="40" xfId="3" applyFont="1" applyBorder="1"/>
    <xf numFmtId="0" fontId="5" fillId="0" borderId="21" xfId="3" applyFont="1" applyBorder="1" applyAlignment="1">
      <alignment horizontal="right" vertical="center"/>
    </xf>
    <xf numFmtId="0" fontId="5" fillId="0" borderId="56" xfId="3" applyFont="1" applyBorder="1" applyAlignment="1">
      <alignment horizontal="right" vertical="center"/>
    </xf>
    <xf numFmtId="0" fontId="5" fillId="0" borderId="57" xfId="3" applyFont="1" applyBorder="1" applyAlignment="1">
      <alignment horizontal="right" vertical="center"/>
    </xf>
    <xf numFmtId="165" fontId="5" fillId="2" borderId="45" xfId="3" applyNumberFormat="1" applyFont="1" applyFill="1" applyBorder="1" applyAlignment="1">
      <alignment horizontal="right" vertical="center"/>
    </xf>
    <xf numFmtId="165" fontId="5" fillId="2" borderId="56" xfId="3" applyNumberFormat="1" applyFont="1" applyFill="1" applyBorder="1" applyAlignment="1">
      <alignment horizontal="right" vertical="center"/>
    </xf>
    <xf numFmtId="165" fontId="5" fillId="2" borderId="57" xfId="3" applyNumberFormat="1" applyFont="1" applyFill="1" applyBorder="1" applyAlignment="1">
      <alignment horizontal="right" vertical="center"/>
    </xf>
    <xf numFmtId="0" fontId="5" fillId="0" borderId="17" xfId="3" applyFont="1" applyBorder="1" applyAlignment="1">
      <alignment horizontal="right" vertical="center"/>
    </xf>
    <xf numFmtId="0" fontId="5" fillId="0" borderId="51" xfId="3" applyFont="1" applyBorder="1" applyAlignment="1">
      <alignment horizontal="right" vertical="center"/>
    </xf>
    <xf numFmtId="0" fontId="5" fillId="0" borderId="33" xfId="3" applyFont="1" applyBorder="1" applyAlignment="1">
      <alignment horizontal="right" vertical="center"/>
    </xf>
    <xf numFmtId="165" fontId="5" fillId="2" borderId="32" xfId="3" applyNumberFormat="1" applyFont="1" applyFill="1" applyBorder="1" applyAlignment="1">
      <alignment horizontal="right" vertical="center"/>
    </xf>
    <xf numFmtId="165" fontId="5" fillId="2" borderId="51" xfId="3" applyNumberFormat="1" applyFont="1" applyFill="1" applyBorder="1" applyAlignment="1">
      <alignment horizontal="right" vertical="center"/>
    </xf>
    <xf numFmtId="165" fontId="5" fillId="2" borderId="33" xfId="3" applyNumberFormat="1" applyFont="1" applyFill="1" applyBorder="1" applyAlignment="1">
      <alignment horizontal="right" vertical="center"/>
    </xf>
    <xf numFmtId="0" fontId="5" fillId="0" borderId="59" xfId="3" applyFont="1" applyBorder="1" applyAlignment="1">
      <alignment horizontal="right" vertical="center"/>
    </xf>
    <xf numFmtId="0" fontId="5" fillId="0" borderId="60" xfId="3" applyFont="1" applyBorder="1" applyAlignment="1">
      <alignment horizontal="right" vertical="center"/>
    </xf>
    <xf numFmtId="0" fontId="5" fillId="0" borderId="40" xfId="3" applyFont="1" applyBorder="1" applyAlignment="1">
      <alignment horizontal="right" vertical="center"/>
    </xf>
    <xf numFmtId="165" fontId="5" fillId="0" borderId="52" xfId="3" applyNumberFormat="1" applyFont="1" applyBorder="1" applyAlignment="1">
      <alignment horizontal="center" vertical="center"/>
    </xf>
    <xf numFmtId="165" fontId="5" fillId="0" borderId="60" xfId="3" applyNumberFormat="1" applyFont="1" applyBorder="1" applyAlignment="1">
      <alignment horizontal="center" vertical="center"/>
    </xf>
    <xf numFmtId="165" fontId="5" fillId="0" borderId="40" xfId="3" applyNumberFormat="1" applyFont="1" applyBorder="1" applyAlignment="1">
      <alignment horizontal="center" vertical="center"/>
    </xf>
    <xf numFmtId="0" fontId="5" fillId="0" borderId="32" xfId="3" applyFont="1" applyBorder="1" applyAlignment="1">
      <alignment horizontal="left" vertical="center"/>
    </xf>
    <xf numFmtId="0" fontId="2" fillId="0" borderId="33" xfId="3" applyFont="1" applyBorder="1" applyAlignment="1">
      <alignment horizontal="left" vertical="center"/>
    </xf>
    <xf numFmtId="0" fontId="5" fillId="0" borderId="33" xfId="3" applyFont="1" applyBorder="1" applyAlignment="1">
      <alignment horizontal="left" vertical="center"/>
    </xf>
    <xf numFmtId="0" fontId="5" fillId="2" borderId="1" xfId="3" applyFont="1" applyFill="1" applyBorder="1" applyAlignment="1">
      <alignment horizontal="center" vertical="center"/>
    </xf>
    <xf numFmtId="0" fontId="2" fillId="0" borderId="2" xfId="3" applyFont="1" applyBorder="1"/>
    <xf numFmtId="0" fontId="2" fillId="0" borderId="3" xfId="3" applyFont="1" applyBorder="1"/>
    <xf numFmtId="0" fontId="2" fillId="0" borderId="13" xfId="3" applyFont="1" applyBorder="1"/>
    <xf numFmtId="0" fontId="2" fillId="0" borderId="14" xfId="3" applyFont="1" applyBorder="1"/>
    <xf numFmtId="0" fontId="2" fillId="0" borderId="35" xfId="3" applyFont="1" applyBorder="1"/>
    <xf numFmtId="49" fontId="6" fillId="0" borderId="7" xfId="3" applyNumberFormat="1" applyFont="1" applyBorder="1" applyAlignment="1">
      <alignment horizontal="center" vertical="center"/>
    </xf>
    <xf numFmtId="0" fontId="2" fillId="0" borderId="49" xfId="3" applyFont="1" applyBorder="1"/>
    <xf numFmtId="164" fontId="2" fillId="2" borderId="8" xfId="3" applyNumberFormat="1" applyFont="1" applyFill="1" applyBorder="1" applyAlignment="1">
      <alignment horizontal="center" vertical="center"/>
    </xf>
    <xf numFmtId="0" fontId="2" fillId="0" borderId="48" xfId="3" applyFont="1" applyBorder="1"/>
    <xf numFmtId="0" fontId="2" fillId="2" borderId="18" xfId="3" applyFont="1" applyFill="1" applyBorder="1" applyAlignment="1">
      <alignment horizontal="left"/>
    </xf>
    <xf numFmtId="0" fontId="8" fillId="2" borderId="10" xfId="3" applyFont="1" applyFill="1" applyBorder="1" applyAlignment="1">
      <alignment horizontal="center" vertical="center"/>
    </xf>
    <xf numFmtId="0" fontId="9" fillId="0" borderId="42" xfId="3" applyFont="1"/>
    <xf numFmtId="0" fontId="9" fillId="0" borderId="11" xfId="3" applyFont="1" applyBorder="1"/>
    <xf numFmtId="0" fontId="9" fillId="0" borderId="10" xfId="3" applyFont="1" applyBorder="1"/>
    <xf numFmtId="0" fontId="10" fillId="0" borderId="42" xfId="3" applyFont="1"/>
    <xf numFmtId="0" fontId="9" fillId="0" borderId="13" xfId="3" applyFont="1" applyBorder="1"/>
    <xf numFmtId="0" fontId="9" fillId="0" borderId="14" xfId="3" applyFont="1" applyBorder="1"/>
    <xf numFmtId="0" fontId="9" fillId="0" borderId="35" xfId="3" applyFont="1" applyBorder="1"/>
    <xf numFmtId="0" fontId="5" fillId="2" borderId="15" xfId="3" applyFont="1" applyFill="1" applyBorder="1" applyAlignment="1">
      <alignment horizontal="center" vertical="center" wrapText="1"/>
    </xf>
    <xf numFmtId="0" fontId="2" fillId="0" borderId="15" xfId="3" applyFont="1" applyBorder="1"/>
    <xf numFmtId="14" fontId="2" fillId="2" borderId="12" xfId="3" applyNumberFormat="1" applyFont="1" applyFill="1" applyBorder="1" applyAlignment="1">
      <alignment horizontal="center" vertical="center"/>
    </xf>
    <xf numFmtId="0" fontId="2" fillId="0" borderId="31" xfId="3" applyFont="1" applyBorder="1"/>
    <xf numFmtId="14" fontId="2" fillId="2" borderId="8" xfId="3" applyNumberFormat="1" applyFont="1" applyFill="1" applyBorder="1" applyAlignment="1">
      <alignment horizontal="center" vertical="center"/>
    </xf>
    <xf numFmtId="0" fontId="2" fillId="0" borderId="16" xfId="3" applyFont="1" applyBorder="1"/>
    <xf numFmtId="0" fontId="5" fillId="0" borderId="18" xfId="3" applyFont="1" applyBorder="1" applyAlignment="1">
      <alignment horizontal="center" vertical="center" wrapText="1"/>
    </xf>
    <xf numFmtId="0" fontId="2" fillId="0" borderId="7" xfId="3" applyFont="1" applyBorder="1"/>
    <xf numFmtId="0" fontId="5" fillId="4" borderId="32" xfId="3" applyFont="1" applyFill="1" applyBorder="1" applyAlignment="1">
      <alignment horizontal="center"/>
    </xf>
    <xf numFmtId="0" fontId="2" fillId="5" borderId="33" xfId="3" applyFont="1" applyFill="1" applyBorder="1"/>
    <xf numFmtId="0" fontId="5" fillId="0" borderId="32" xfId="3" applyFont="1" applyBorder="1" applyAlignment="1">
      <alignment horizontal="center" vertical="center"/>
    </xf>
    <xf numFmtId="0" fontId="2" fillId="0" borderId="34" xfId="3" applyFont="1" applyBorder="1"/>
    <xf numFmtId="0" fontId="2" fillId="0" borderId="18" xfId="3" applyFont="1" applyBorder="1" applyAlignment="1">
      <alignment horizontal="center" vertical="center"/>
    </xf>
    <xf numFmtId="0" fontId="4" fillId="3" borderId="20" xfId="3" applyFont="1" applyFill="1" applyBorder="1" applyAlignment="1">
      <alignment horizontal="center" vertical="center"/>
    </xf>
    <xf numFmtId="0" fontId="2" fillId="0" borderId="24" xfId="3" applyFont="1" applyBorder="1"/>
    <xf numFmtId="0" fontId="2" fillId="0" borderId="29" xfId="3" applyFont="1" applyBorder="1"/>
    <xf numFmtId="0" fontId="5" fillId="2" borderId="21" xfId="3" applyFont="1" applyFill="1" applyBorder="1" applyAlignment="1">
      <alignment horizontal="center" vertical="center"/>
    </xf>
    <xf numFmtId="44" fontId="2" fillId="0" borderId="71" xfId="3" applyNumberFormat="1" applyFont="1" applyBorder="1" applyAlignment="1">
      <alignment horizontal="center" vertical="center"/>
    </xf>
    <xf numFmtId="0" fontId="2" fillId="0" borderId="73" xfId="3" applyFont="1" applyBorder="1" applyAlignment="1">
      <alignment horizontal="center" vertical="center"/>
    </xf>
    <xf numFmtId="0" fontId="2" fillId="0" borderId="70" xfId="3" applyFont="1" applyBorder="1" applyAlignment="1">
      <alignment horizontal="center" vertical="center" wrapText="1"/>
    </xf>
    <xf numFmtId="0" fontId="2" fillId="0" borderId="72" xfId="3" applyFont="1" applyBorder="1" applyAlignment="1">
      <alignment horizontal="center" vertical="center" wrapText="1"/>
    </xf>
    <xf numFmtId="0" fontId="2" fillId="2" borderId="18" xfId="3" applyFont="1" applyFill="1" applyBorder="1" applyAlignment="1">
      <alignment horizontal="center" vertical="center"/>
    </xf>
    <xf numFmtId="0" fontId="5" fillId="2" borderId="26" xfId="3" applyFont="1" applyFill="1" applyBorder="1" applyAlignment="1">
      <alignment horizontal="center" vertical="center"/>
    </xf>
    <xf numFmtId="0" fontId="2" fillId="0" borderId="27" xfId="3" applyFont="1" applyBorder="1"/>
    <xf numFmtId="0" fontId="2" fillId="0" borderId="41" xfId="3" applyFont="1" applyBorder="1"/>
    <xf numFmtId="0" fontId="2" fillId="0" borderId="43" xfId="3" applyFont="1" applyBorder="1"/>
    <xf numFmtId="0" fontId="5" fillId="2" borderId="28" xfId="3" applyFont="1" applyFill="1" applyBorder="1" applyAlignment="1">
      <alignment horizontal="center" vertical="center" wrapText="1"/>
    </xf>
    <xf numFmtId="0" fontId="5" fillId="0" borderId="2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/>
    </xf>
    <xf numFmtId="0" fontId="2" fillId="0" borderId="51" xfId="3" applyFont="1" applyBorder="1"/>
    <xf numFmtId="4" fontId="2" fillId="0" borderId="46" xfId="3" applyNumberFormat="1" applyFont="1" applyBorder="1" applyAlignment="1">
      <alignment horizontal="center" vertical="center"/>
    </xf>
    <xf numFmtId="4" fontId="2" fillId="0" borderId="14" xfId="3" applyNumberFormat="1" applyFont="1" applyBorder="1" applyAlignment="1">
      <alignment horizontal="center" vertical="center"/>
    </xf>
    <xf numFmtId="4" fontId="5" fillId="0" borderId="46" xfId="3" applyNumberFormat="1" applyFont="1" applyBorder="1" applyAlignment="1">
      <alignment horizontal="center" vertical="center"/>
    </xf>
    <xf numFmtId="4" fontId="2" fillId="0" borderId="36" xfId="3" applyNumberFormat="1" applyFont="1" applyBorder="1" applyAlignment="1">
      <alignment horizontal="center" vertical="center"/>
    </xf>
    <xf numFmtId="0" fontId="2" fillId="0" borderId="42" xfId="3" applyFont="1" applyBorder="1" applyAlignment="1">
      <alignment horizontal="center" vertical="top"/>
    </xf>
    <xf numFmtId="0" fontId="2" fillId="0" borderId="41" xfId="3" applyFont="1" applyBorder="1" applyAlignment="1">
      <alignment wrapText="1"/>
    </xf>
    <xf numFmtId="168" fontId="2" fillId="0" borderId="46" xfId="3" applyNumberFormat="1" applyFont="1" applyBorder="1" applyAlignment="1">
      <alignment horizontal="center" vertical="center"/>
    </xf>
    <xf numFmtId="168" fontId="2" fillId="0" borderId="14" xfId="3" applyNumberFormat="1" applyFont="1" applyBorder="1" applyAlignment="1">
      <alignment horizontal="center" vertical="center"/>
    </xf>
    <xf numFmtId="14" fontId="2" fillId="0" borderId="41" xfId="3" applyNumberFormat="1" applyFont="1" applyBorder="1" applyAlignment="1">
      <alignment horizontal="center" vertical="center"/>
    </xf>
    <xf numFmtId="168" fontId="2" fillId="0" borderId="65" xfId="3" applyNumberFormat="1" applyFont="1" applyBorder="1" applyAlignment="1">
      <alignment horizontal="center" vertical="center"/>
    </xf>
    <xf numFmtId="168" fontId="2" fillId="0" borderId="41" xfId="3" applyNumberFormat="1" applyFont="1" applyBorder="1" applyAlignment="1">
      <alignment horizontal="center" vertical="center"/>
    </xf>
    <xf numFmtId="168" fontId="2" fillId="0" borderId="85" xfId="3" applyNumberFormat="1" applyFont="1" applyBorder="1" applyAlignment="1">
      <alignment horizontal="center" vertical="center"/>
    </xf>
    <xf numFmtId="165" fontId="2" fillId="0" borderId="49" xfId="3" applyNumberFormat="1" applyFont="1" applyBorder="1" applyAlignment="1">
      <alignment horizontal="center" vertical="center"/>
    </xf>
    <xf numFmtId="165" fontId="2" fillId="4" borderId="49" xfId="3" applyNumberFormat="1" applyFont="1" applyFill="1" applyBorder="1" applyAlignment="1">
      <alignment horizontal="center" vertical="center"/>
    </xf>
    <xf numFmtId="165" fontId="2" fillId="7" borderId="86" xfId="3" applyNumberFormat="1" applyFont="1" applyFill="1" applyBorder="1" applyAlignment="1">
      <alignment horizontal="center" vertical="center"/>
    </xf>
    <xf numFmtId="165" fontId="5" fillId="0" borderId="14" xfId="3" applyNumberFormat="1" applyFont="1" applyBorder="1" applyAlignment="1">
      <alignment vertical="center"/>
    </xf>
    <xf numFmtId="165" fontId="2" fillId="0" borderId="87" xfId="3" applyNumberFormat="1" applyFont="1" applyBorder="1" applyAlignment="1">
      <alignment horizontal="center" vertical="center"/>
    </xf>
    <xf numFmtId="9" fontId="2" fillId="0" borderId="88" xfId="3" applyNumberFormat="1" applyFont="1" applyBorder="1" applyAlignment="1">
      <alignment horizontal="center" vertical="center"/>
    </xf>
    <xf numFmtId="165" fontId="2" fillId="6" borderId="89" xfId="3" applyNumberFormat="1" applyFont="1" applyFill="1" applyBorder="1" applyAlignment="1">
      <alignment horizontal="center" vertical="center"/>
    </xf>
    <xf numFmtId="9" fontId="2" fillId="6" borderId="90" xfId="3" applyNumberFormat="1" applyFont="1" applyFill="1" applyBorder="1" applyAlignment="1">
      <alignment horizontal="center" vertical="center"/>
    </xf>
    <xf numFmtId="165" fontId="2" fillId="0" borderId="89" xfId="3" applyNumberFormat="1" applyFont="1" applyBorder="1" applyAlignment="1">
      <alignment horizontal="center" vertical="center"/>
    </xf>
    <xf numFmtId="9" fontId="2" fillId="0" borderId="90" xfId="3" applyNumberFormat="1" applyFont="1" applyBorder="1" applyAlignment="1">
      <alignment horizontal="center" vertical="center"/>
    </xf>
    <xf numFmtId="165" fontId="2" fillId="0" borderId="91" xfId="3" applyNumberFormat="1" applyFont="1" applyBorder="1" applyAlignment="1">
      <alignment horizontal="center" vertical="center"/>
    </xf>
    <xf numFmtId="9" fontId="5" fillId="0" borderId="92" xfId="3" applyNumberFormat="1" applyFont="1" applyBorder="1"/>
  </cellXfs>
  <cellStyles count="5">
    <cellStyle name="Moeda" xfId="1" builtinId="4"/>
    <cellStyle name="Moeda 2" xfId="4" xr:uid="{10F7C99A-3261-4E5B-909A-C84889EB1DBE}"/>
    <cellStyle name="Normal" xfId="0" builtinId="0"/>
    <cellStyle name="Normal 2" xfId="2" xr:uid="{1CCCDFE6-F782-4D9A-9BCE-45481E75A074}"/>
    <cellStyle name="Normal 3" xfId="3" xr:uid="{6A069EC9-BDA0-47AD-AC05-C1D799130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47625</xdr:colOff>
      <xdr:row>3</xdr:row>
      <xdr:rowOff>57150</xdr:rowOff>
    </xdr:from>
    <xdr:ext cx="123825" cy="8572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E541ACF2-F308-4A18-92AD-2F48B21A97E7}"/>
            </a:ext>
          </a:extLst>
        </xdr:cNvPr>
        <xdr:cNvSpPr/>
      </xdr:nvSpPr>
      <xdr:spPr>
        <a:xfrm>
          <a:off x="10319385" y="628650"/>
          <a:ext cx="123825" cy="85725"/>
        </a:xfrm>
        <a:prstGeom prst="rect">
          <a:avLst/>
        </a:prstGeom>
        <a:solidFill>
          <a:srgbClr val="FFFFFF"/>
        </a:solidFill>
        <a:ln w="9525" cap="sq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190500</xdr:colOff>
      <xdr:row>1</xdr:row>
      <xdr:rowOff>76200</xdr:rowOff>
    </xdr:from>
    <xdr:to>
      <xdr:col>1</xdr:col>
      <xdr:colOff>1580883</xdr:colOff>
      <xdr:row>3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F67F4B-0452-4968-A3F1-D355E1FE5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66700"/>
          <a:ext cx="1914258" cy="480060"/>
        </a:xfrm>
        <a:prstGeom prst="rect">
          <a:avLst/>
        </a:prstGeom>
      </xdr:spPr>
    </xdr:pic>
    <xdr:clientData/>
  </xdr:twoCellAnchor>
  <xdr:oneCellAnchor>
    <xdr:from>
      <xdr:col>15</xdr:col>
      <xdr:colOff>47625</xdr:colOff>
      <xdr:row>2</xdr:row>
      <xdr:rowOff>55626</xdr:rowOff>
    </xdr:from>
    <xdr:ext cx="123825" cy="857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B4A81219-7ECA-4F36-A4AD-F144560E7B28}"/>
            </a:ext>
          </a:extLst>
        </xdr:cNvPr>
        <xdr:cNvSpPr/>
      </xdr:nvSpPr>
      <xdr:spPr>
        <a:xfrm>
          <a:off x="10319385" y="436626"/>
          <a:ext cx="123825" cy="85725"/>
        </a:xfrm>
        <a:prstGeom prst="rect">
          <a:avLst/>
        </a:prstGeom>
        <a:solidFill>
          <a:srgbClr val="FFFFFF"/>
        </a:solidFill>
        <a:ln w="9525" cap="sq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47625</xdr:colOff>
      <xdr:row>1</xdr:row>
      <xdr:rowOff>49530</xdr:rowOff>
    </xdr:from>
    <xdr:ext cx="123825" cy="85725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7A58FBAC-CA33-4BD4-B69B-C324EC9D4F64}"/>
            </a:ext>
          </a:extLst>
        </xdr:cNvPr>
        <xdr:cNvSpPr/>
      </xdr:nvSpPr>
      <xdr:spPr>
        <a:xfrm>
          <a:off x="10319385" y="240030"/>
          <a:ext cx="123825" cy="85725"/>
        </a:xfrm>
        <a:prstGeom prst="rect">
          <a:avLst/>
        </a:prstGeom>
        <a:solidFill>
          <a:srgbClr val="FFFFFF"/>
        </a:solidFill>
        <a:ln w="9525" cap="sq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53788</xdr:colOff>
      <xdr:row>1</xdr:row>
      <xdr:rowOff>53788</xdr:rowOff>
    </xdr:from>
    <xdr:ext cx="123825" cy="8572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E11DA9EB-9561-474A-B932-71114A6170FB}"/>
            </a:ext>
          </a:extLst>
        </xdr:cNvPr>
        <xdr:cNvSpPr/>
      </xdr:nvSpPr>
      <xdr:spPr>
        <a:xfrm>
          <a:off x="10309412" y="242047"/>
          <a:ext cx="123825" cy="85725"/>
        </a:xfrm>
        <a:prstGeom prst="rect">
          <a:avLst/>
        </a:prstGeom>
        <a:solidFill>
          <a:schemeClr val="tx1"/>
        </a:solidFill>
        <a:ln w="9525" cap="sq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19</xdr:col>
      <xdr:colOff>13565</xdr:colOff>
      <xdr:row>11</xdr:row>
      <xdr:rowOff>159782</xdr:rowOff>
    </xdr:from>
    <xdr:to>
      <xdr:col>22</xdr:col>
      <xdr:colOff>56925</xdr:colOff>
      <xdr:row>85</xdr:row>
      <xdr:rowOff>72796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8FE5DBD-050F-7054-4501-032FD2926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9435" y="2216630"/>
          <a:ext cx="3493977" cy="42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242B-7538-436A-A987-7D8B09F2257B}">
  <sheetPr>
    <outlinePr summaryBelow="0" summaryRight="0"/>
    <pageSetUpPr fitToPage="1"/>
  </sheetPr>
  <dimension ref="A1:Y211"/>
  <sheetViews>
    <sheetView tabSelected="1" zoomScale="85" zoomScaleNormal="85" workbookViewId="0">
      <pane ySplit="11" topLeftCell="A12" activePane="bottomLeft" state="frozen"/>
      <selection pane="bottomLeft" activeCell="H49" sqref="H49"/>
    </sheetView>
  </sheetViews>
  <sheetFormatPr defaultColWidth="17.33203125" defaultRowHeight="15" customHeight="1" outlineLevelRow="1" x14ac:dyDescent="0.3"/>
  <cols>
    <col min="1" max="1" width="7.44140625" style="7" customWidth="1"/>
    <col min="2" max="2" width="25.44140625" style="7" customWidth="1"/>
    <col min="3" max="3" width="18.77734375" style="7" customWidth="1"/>
    <col min="4" max="4" width="5.6640625" style="7" customWidth="1"/>
    <col min="5" max="5" width="11.6640625" style="7" customWidth="1"/>
    <col min="6" max="6" width="15.5546875" style="7" bestFit="1" customWidth="1"/>
    <col min="7" max="7" width="12.33203125" style="7" bestFit="1" customWidth="1"/>
    <col min="8" max="9" width="14" style="7" bestFit="1" customWidth="1"/>
    <col min="10" max="10" width="8.109375" style="7" customWidth="1"/>
    <col min="11" max="11" width="5.6640625" style="7" customWidth="1"/>
    <col min="12" max="12" width="8.109375" style="7" customWidth="1"/>
    <col min="13" max="13" width="5.6640625" style="7" customWidth="1"/>
    <col min="14" max="14" width="8.109375" style="7" customWidth="1"/>
    <col min="15" max="15" width="5.6640625" style="7" customWidth="1"/>
    <col min="16" max="16" width="16.5546875" style="7" customWidth="1"/>
    <col min="17" max="17" width="14.44140625" style="7" customWidth="1"/>
    <col min="18" max="18" width="15.5546875" style="7" customWidth="1"/>
    <col min="19" max="19" width="2.109375" style="7" customWidth="1"/>
    <col min="20" max="20" width="24.88671875" style="7" bestFit="1" customWidth="1"/>
    <col min="21" max="21" width="13.5546875" style="7" bestFit="1" customWidth="1"/>
    <col min="22" max="22" width="11.33203125" style="7" bestFit="1" customWidth="1"/>
    <col min="23" max="23" width="12.33203125" style="7" bestFit="1" customWidth="1"/>
    <col min="24" max="25" width="11.44140625" style="7" customWidth="1"/>
    <col min="26" max="16384" width="17.33203125" style="7"/>
  </cols>
  <sheetData>
    <row r="1" spans="1:25" ht="15" customHeight="1" thickBot="1" x14ac:dyDescent="0.35">
      <c r="A1" s="1"/>
      <c r="B1" s="2"/>
      <c r="C1" s="183" t="s">
        <v>0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5"/>
      <c r="P1" s="3" t="s">
        <v>1</v>
      </c>
      <c r="Q1" s="4" t="s">
        <v>2</v>
      </c>
      <c r="R1" s="5" t="s">
        <v>3</v>
      </c>
      <c r="S1" s="6"/>
      <c r="T1" s="120"/>
      <c r="U1" s="120" t="s">
        <v>16</v>
      </c>
      <c r="V1" s="121" t="s">
        <v>17</v>
      </c>
      <c r="W1" s="115" t="s">
        <v>71</v>
      </c>
      <c r="X1" s="6"/>
      <c r="Y1" s="6"/>
    </row>
    <row r="2" spans="1:25" ht="15" customHeight="1" x14ac:dyDescent="0.3">
      <c r="A2" s="8"/>
      <c r="B2" s="9"/>
      <c r="C2" s="186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8"/>
      <c r="P2" s="10" t="s">
        <v>4</v>
      </c>
      <c r="Q2" s="189"/>
      <c r="R2" s="191">
        <v>1</v>
      </c>
      <c r="S2" s="6"/>
      <c r="T2" s="114" t="s">
        <v>68</v>
      </c>
      <c r="U2" s="129">
        <v>5333</v>
      </c>
      <c r="V2" s="125">
        <v>32</v>
      </c>
      <c r="W2" s="116">
        <f>U2/32</f>
        <v>166.65625</v>
      </c>
      <c r="X2" s="6"/>
      <c r="Y2" s="6"/>
    </row>
    <row r="3" spans="1:25" ht="15" customHeight="1" x14ac:dyDescent="0.3">
      <c r="A3" s="8"/>
      <c r="B3" s="9"/>
      <c r="C3" s="193" t="s">
        <v>5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/>
      <c r="P3" s="11" t="s">
        <v>63</v>
      </c>
      <c r="Q3" s="190"/>
      <c r="R3" s="192"/>
      <c r="S3" s="6"/>
      <c r="T3" s="122" t="s">
        <v>69</v>
      </c>
      <c r="U3" s="130">
        <v>61500</v>
      </c>
      <c r="V3" s="126">
        <v>30</v>
      </c>
      <c r="W3" s="117">
        <f t="shared" ref="W3:W5" si="0">U3/V3</f>
        <v>2050</v>
      </c>
      <c r="X3" s="6"/>
      <c r="Y3" s="6"/>
    </row>
    <row r="4" spans="1:25" ht="15" customHeight="1" x14ac:dyDescent="0.3">
      <c r="A4" s="8"/>
      <c r="B4" s="9"/>
      <c r="C4" s="194" t="s">
        <v>64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6"/>
      <c r="P4" s="12" t="s">
        <v>6</v>
      </c>
      <c r="Q4" s="13" t="s">
        <v>7</v>
      </c>
      <c r="R4" s="13" t="s">
        <v>8</v>
      </c>
      <c r="S4" s="6"/>
      <c r="T4" s="123" t="s">
        <v>75</v>
      </c>
      <c r="U4" s="131">
        <v>4347</v>
      </c>
      <c r="V4" s="127">
        <v>228</v>
      </c>
      <c r="W4" s="118">
        <f t="shared" si="0"/>
        <v>19.065789473684209</v>
      </c>
      <c r="Y4" s="6"/>
    </row>
    <row r="5" spans="1:25" ht="15" customHeight="1" x14ac:dyDescent="0.3">
      <c r="A5" s="8"/>
      <c r="B5" s="9"/>
      <c r="C5" s="197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6"/>
      <c r="P5" s="202" t="s">
        <v>9</v>
      </c>
      <c r="Q5" s="204"/>
      <c r="R5" s="206"/>
      <c r="S5" s="6"/>
      <c r="T5" s="122" t="s">
        <v>70</v>
      </c>
      <c r="U5" s="130">
        <v>5320</v>
      </c>
      <c r="V5" s="126">
        <v>57</v>
      </c>
      <c r="W5" s="117">
        <f t="shared" si="0"/>
        <v>93.333333333333329</v>
      </c>
      <c r="X5" s="6"/>
    </row>
    <row r="6" spans="1:25" ht="15" customHeight="1" thickBot="1" x14ac:dyDescent="0.35">
      <c r="A6" s="14"/>
      <c r="B6" s="15"/>
      <c r="C6" s="199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1"/>
      <c r="P6" s="203"/>
      <c r="Q6" s="205"/>
      <c r="R6" s="207"/>
      <c r="S6" s="6"/>
      <c r="T6" s="122" t="s">
        <v>80</v>
      </c>
      <c r="U6" s="130">
        <v>1000</v>
      </c>
      <c r="V6" s="126">
        <v>1</v>
      </c>
      <c r="W6" s="117">
        <f>U6/V6</f>
        <v>1000</v>
      </c>
      <c r="X6" s="6"/>
      <c r="Y6" s="6"/>
    </row>
    <row r="7" spans="1:25" ht="15" customHeight="1" x14ac:dyDescent="0.3">
      <c r="A7" s="231" t="s">
        <v>10</v>
      </c>
      <c r="B7" s="232"/>
      <c r="C7" s="214" t="s">
        <v>78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3"/>
      <c r="P7" s="215" t="s">
        <v>29</v>
      </c>
      <c r="Q7" s="218" t="s">
        <v>11</v>
      </c>
      <c r="R7" s="150"/>
      <c r="S7" s="6"/>
      <c r="T7" s="122" t="s">
        <v>79</v>
      </c>
      <c r="U7" s="130">
        <v>10000</v>
      </c>
      <c r="V7" s="126">
        <v>5</v>
      </c>
      <c r="W7" s="117">
        <f>U7/V7</f>
        <v>2000</v>
      </c>
      <c r="X7" s="6"/>
      <c r="Y7" s="6"/>
    </row>
    <row r="8" spans="1:25" ht="15" customHeight="1" thickBot="1" x14ac:dyDescent="0.35">
      <c r="A8" s="223" t="s">
        <v>65</v>
      </c>
      <c r="B8" s="152"/>
      <c r="C8" s="154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6"/>
      <c r="P8" s="216"/>
      <c r="Q8" s="16" t="s">
        <v>12</v>
      </c>
      <c r="R8" s="17" t="s">
        <v>13</v>
      </c>
      <c r="S8" s="6"/>
      <c r="T8" s="124" t="s">
        <v>81</v>
      </c>
      <c r="U8" s="132">
        <v>7500</v>
      </c>
      <c r="V8" s="128">
        <v>5</v>
      </c>
      <c r="W8" s="119">
        <f>U8/V8</f>
        <v>1500</v>
      </c>
      <c r="X8" s="6"/>
      <c r="Y8" s="6"/>
    </row>
    <row r="9" spans="1:25" ht="13.5" customHeight="1" thickBot="1" x14ac:dyDescent="0.35">
      <c r="A9" s="18"/>
      <c r="B9" s="224" t="s">
        <v>14</v>
      </c>
      <c r="C9" s="225"/>
      <c r="D9" s="19"/>
      <c r="E9" s="19"/>
      <c r="F9" s="228" t="s">
        <v>15</v>
      </c>
      <c r="G9" s="228" t="s">
        <v>16</v>
      </c>
      <c r="H9" s="229" t="s">
        <v>83</v>
      </c>
      <c r="I9" s="229" t="s">
        <v>82</v>
      </c>
      <c r="J9" s="230" t="s">
        <v>17</v>
      </c>
      <c r="K9" s="184"/>
      <c r="L9" s="184"/>
      <c r="M9" s="184"/>
      <c r="N9" s="184"/>
      <c r="O9" s="185"/>
      <c r="P9" s="217"/>
      <c r="Q9" s="20"/>
      <c r="R9" s="20"/>
      <c r="S9" s="21"/>
      <c r="T9" s="21"/>
      <c r="U9" s="21"/>
      <c r="V9" s="21"/>
      <c r="W9" s="21"/>
      <c r="X9" s="21"/>
      <c r="Y9" s="21"/>
    </row>
    <row r="10" spans="1:25" ht="13.8" x14ac:dyDescent="0.3">
      <c r="A10" s="22" t="s">
        <v>18</v>
      </c>
      <c r="B10" s="226"/>
      <c r="C10" s="227"/>
      <c r="D10" s="23" t="s">
        <v>19</v>
      </c>
      <c r="E10" s="23" t="s">
        <v>20</v>
      </c>
      <c r="F10" s="205"/>
      <c r="G10" s="205"/>
      <c r="H10" s="238"/>
      <c r="I10" s="226"/>
      <c r="J10" s="208" t="s">
        <v>21</v>
      </c>
      <c r="K10" s="209"/>
      <c r="L10" s="210" t="s">
        <v>22</v>
      </c>
      <c r="M10" s="211"/>
      <c r="N10" s="212" t="s">
        <v>16</v>
      </c>
      <c r="O10" s="213"/>
      <c r="P10" s="24"/>
      <c r="Q10" s="25" t="s">
        <v>23</v>
      </c>
      <c r="R10" s="26"/>
      <c r="S10" s="21"/>
      <c r="T10" s="221" t="s">
        <v>76</v>
      </c>
      <c r="U10" s="219">
        <f>SUM(U2:U9)</f>
        <v>95000</v>
      </c>
      <c r="V10" s="21"/>
      <c r="W10" s="21"/>
      <c r="X10" s="21"/>
      <c r="Y10" s="21"/>
    </row>
    <row r="11" spans="1:25" ht="14.4" thickBot="1" x14ac:dyDescent="0.35">
      <c r="A11" s="27"/>
      <c r="B11" s="226"/>
      <c r="C11" s="227"/>
      <c r="D11" s="28"/>
      <c r="E11" s="28"/>
      <c r="F11" s="205"/>
      <c r="G11" s="205"/>
      <c r="H11" s="238"/>
      <c r="I11" s="226"/>
      <c r="J11" s="29" t="s">
        <v>20</v>
      </c>
      <c r="K11" s="30" t="s">
        <v>24</v>
      </c>
      <c r="L11" s="31" t="s">
        <v>20</v>
      </c>
      <c r="M11" s="31" t="s">
        <v>24</v>
      </c>
      <c r="N11" s="32" t="s">
        <v>20</v>
      </c>
      <c r="O11" s="33" t="s">
        <v>24</v>
      </c>
      <c r="P11" s="34" t="s">
        <v>21</v>
      </c>
      <c r="Q11" s="31" t="s">
        <v>22</v>
      </c>
      <c r="R11" s="35" t="s">
        <v>16</v>
      </c>
      <c r="S11" s="21"/>
      <c r="T11" s="222"/>
      <c r="U11" s="220"/>
      <c r="V11" s="21"/>
      <c r="W11" s="21"/>
      <c r="X11" s="21"/>
      <c r="Y11" s="21"/>
    </row>
    <row r="12" spans="1:25" ht="14.4" thickBot="1" x14ac:dyDescent="0.35">
      <c r="A12" s="36"/>
      <c r="B12" s="108"/>
      <c r="C12" s="37"/>
      <c r="D12" s="37"/>
      <c r="E12" s="37"/>
      <c r="F12" s="37"/>
      <c r="G12" s="38"/>
      <c r="H12" s="38"/>
      <c r="I12" s="37"/>
      <c r="J12" s="37"/>
      <c r="K12" s="37"/>
      <c r="L12" s="39"/>
      <c r="M12" s="39"/>
      <c r="N12" s="37"/>
      <c r="O12" s="37"/>
      <c r="P12" s="37"/>
      <c r="Q12" s="39"/>
      <c r="R12" s="40"/>
      <c r="S12" s="6"/>
      <c r="T12" s="6"/>
      <c r="U12" s="6"/>
      <c r="V12" s="6"/>
      <c r="W12" s="6"/>
      <c r="X12" s="6"/>
      <c r="Y12" s="6"/>
    </row>
    <row r="13" spans="1:25" ht="13.8" x14ac:dyDescent="0.3">
      <c r="A13" s="41"/>
      <c r="B13" s="180"/>
      <c r="C13" s="134"/>
      <c r="D13" s="42"/>
      <c r="E13" s="43"/>
      <c r="F13" s="44"/>
      <c r="G13" s="56"/>
      <c r="H13" s="233"/>
      <c r="I13" s="46"/>
      <c r="J13" s="249"/>
      <c r="K13" s="250"/>
      <c r="L13" s="245"/>
      <c r="M13" s="109"/>
      <c r="N13" s="47"/>
      <c r="O13" s="110"/>
      <c r="P13" s="111"/>
      <c r="Q13" s="112"/>
      <c r="R13" s="51"/>
      <c r="S13" s="6"/>
      <c r="Y13" s="6"/>
    </row>
    <row r="14" spans="1:25" ht="12.75" customHeight="1" collapsed="1" x14ac:dyDescent="0.3">
      <c r="A14" s="41"/>
      <c r="B14" s="180" t="s">
        <v>60</v>
      </c>
      <c r="C14" s="134"/>
      <c r="D14" s="42"/>
      <c r="E14" s="43"/>
      <c r="F14" s="44"/>
      <c r="G14" s="45"/>
      <c r="H14" s="240">
        <v>45809</v>
      </c>
      <c r="I14" s="239">
        <v>45809</v>
      </c>
      <c r="J14" s="251"/>
      <c r="K14" s="252"/>
      <c r="L14" s="245"/>
      <c r="M14" s="109"/>
      <c r="N14" s="47"/>
      <c r="O14" s="110"/>
      <c r="P14" s="111"/>
      <c r="Q14" s="112"/>
      <c r="R14" s="113"/>
      <c r="S14" s="6"/>
      <c r="T14" s="6"/>
      <c r="U14" s="107"/>
      <c r="V14" s="107"/>
      <c r="W14" s="6"/>
      <c r="X14" s="6"/>
      <c r="Y14" s="6"/>
    </row>
    <row r="15" spans="1:25" ht="12.75" hidden="1" customHeight="1" outlineLevel="1" x14ac:dyDescent="0.3">
      <c r="A15" s="41"/>
      <c r="B15" s="133" t="s">
        <v>66</v>
      </c>
      <c r="C15" s="134"/>
      <c r="D15" s="55" t="s">
        <v>62</v>
      </c>
      <c r="E15" s="57">
        <v>1</v>
      </c>
      <c r="F15" s="56">
        <f>$W$2*2</f>
        <v>333.3125</v>
      </c>
      <c r="G15" s="56">
        <f t="shared" ref="G15:G18" si="1">E15*F15</f>
        <v>333.3125</v>
      </c>
      <c r="H15" s="233"/>
      <c r="I15" s="46"/>
      <c r="J15" s="253">
        <f t="shared" ref="J15" si="2">K15*E15</f>
        <v>0</v>
      </c>
      <c r="K15" s="254"/>
      <c r="L15" s="246">
        <f t="shared" ref="L15" si="3">M15*E15</f>
        <v>0</v>
      </c>
      <c r="M15" s="53"/>
      <c r="N15" s="48">
        <f t="shared" ref="N15" si="4">O15*E15</f>
        <v>0</v>
      </c>
      <c r="O15" s="49">
        <f t="shared" ref="O15" si="5">K15+M15</f>
        <v>0</v>
      </c>
      <c r="P15" s="54">
        <f>K15*G15</f>
        <v>0</v>
      </c>
      <c r="Q15" s="50">
        <f>M15*G15</f>
        <v>0</v>
      </c>
      <c r="R15" s="51">
        <f t="shared" ref="R15" si="6">P15+Q15</f>
        <v>0</v>
      </c>
      <c r="S15" s="6"/>
      <c r="T15" s="6"/>
      <c r="U15" s="107"/>
      <c r="V15" s="107"/>
      <c r="W15" s="6"/>
      <c r="X15" s="6"/>
      <c r="Y15" s="6"/>
    </row>
    <row r="16" spans="1:25" ht="12.75" hidden="1" customHeight="1" outlineLevel="1" x14ac:dyDescent="0.3">
      <c r="A16" s="41"/>
      <c r="B16" s="133" t="s">
        <v>67</v>
      </c>
      <c r="C16" s="134"/>
      <c r="D16" s="55" t="s">
        <v>62</v>
      </c>
      <c r="E16" s="57">
        <v>1</v>
      </c>
      <c r="F16" s="56">
        <f>$W$3</f>
        <v>2050</v>
      </c>
      <c r="G16" s="56">
        <f t="shared" si="1"/>
        <v>2050</v>
      </c>
      <c r="H16" s="233"/>
      <c r="I16" s="46"/>
      <c r="J16" s="253">
        <f t="shared" ref="J16:J18" si="7">K16*E16</f>
        <v>0</v>
      </c>
      <c r="K16" s="254"/>
      <c r="L16" s="246">
        <f t="shared" ref="L16:L18" si="8">M16*E16</f>
        <v>0</v>
      </c>
      <c r="M16" s="53"/>
      <c r="N16" s="48">
        <f t="shared" ref="N16:N18" si="9">O16*E16</f>
        <v>0</v>
      </c>
      <c r="O16" s="49">
        <f t="shared" ref="O16:O18" si="10">K16+M16</f>
        <v>0</v>
      </c>
      <c r="P16" s="54">
        <f>K16*G16</f>
        <v>0</v>
      </c>
      <c r="Q16" s="50">
        <f>M16*G16</f>
        <v>0</v>
      </c>
      <c r="R16" s="51">
        <f t="shared" ref="R16:R18" si="11">P16+Q16</f>
        <v>0</v>
      </c>
      <c r="S16" s="6"/>
      <c r="T16" s="6"/>
      <c r="U16" s="107"/>
      <c r="V16" s="107"/>
      <c r="W16" s="6"/>
      <c r="X16" s="6"/>
      <c r="Y16" s="6"/>
    </row>
    <row r="17" spans="1:25" ht="12.75" hidden="1" customHeight="1" outlineLevel="1" x14ac:dyDescent="0.3">
      <c r="A17" s="41"/>
      <c r="B17" s="133" t="s">
        <v>72</v>
      </c>
      <c r="C17" s="181"/>
      <c r="D17" s="55" t="s">
        <v>74</v>
      </c>
      <c r="E17" s="57">
        <v>6</v>
      </c>
      <c r="F17" s="56">
        <f>$W$4</f>
        <v>19.065789473684209</v>
      </c>
      <c r="G17" s="56">
        <f t="shared" si="1"/>
        <v>114.39473684210526</v>
      </c>
      <c r="H17" s="233"/>
      <c r="I17" s="46"/>
      <c r="J17" s="253">
        <f t="shared" si="7"/>
        <v>0</v>
      </c>
      <c r="K17" s="254"/>
      <c r="L17" s="246">
        <f t="shared" si="8"/>
        <v>0</v>
      </c>
      <c r="M17" s="53"/>
      <c r="N17" s="48">
        <f t="shared" si="9"/>
        <v>0</v>
      </c>
      <c r="O17" s="49">
        <f t="shared" si="10"/>
        <v>0</v>
      </c>
      <c r="P17" s="54">
        <f>K17*G17</f>
        <v>0</v>
      </c>
      <c r="Q17" s="50">
        <f>M17*G17</f>
        <v>0</v>
      </c>
      <c r="R17" s="51">
        <f t="shared" si="11"/>
        <v>0</v>
      </c>
      <c r="S17" s="6"/>
      <c r="T17" s="6"/>
      <c r="U17" s="107"/>
      <c r="V17" s="107"/>
      <c r="W17" s="6"/>
      <c r="X17" s="6"/>
      <c r="Y17" s="6"/>
    </row>
    <row r="18" spans="1:25" ht="12.75" hidden="1" customHeight="1" outlineLevel="1" x14ac:dyDescent="0.3">
      <c r="A18" s="41"/>
      <c r="B18" s="133" t="s">
        <v>73</v>
      </c>
      <c r="C18" s="181"/>
      <c r="D18" s="55" t="s">
        <v>74</v>
      </c>
      <c r="E18" s="57">
        <v>1</v>
      </c>
      <c r="F18" s="56">
        <f>$W$5</f>
        <v>93.333333333333329</v>
      </c>
      <c r="G18" s="56">
        <f t="shared" si="1"/>
        <v>93.333333333333329</v>
      </c>
      <c r="H18" s="233"/>
      <c r="I18" s="46"/>
      <c r="J18" s="253">
        <f t="shared" si="7"/>
        <v>0</v>
      </c>
      <c r="K18" s="254"/>
      <c r="L18" s="246">
        <f t="shared" si="8"/>
        <v>0</v>
      </c>
      <c r="M18" s="53"/>
      <c r="N18" s="48">
        <f t="shared" si="9"/>
        <v>0</v>
      </c>
      <c r="O18" s="49">
        <f t="shared" si="10"/>
        <v>0</v>
      </c>
      <c r="P18" s="54">
        <f>K18*G18</f>
        <v>0</v>
      </c>
      <c r="Q18" s="50">
        <f>M18*G18</f>
        <v>0</v>
      </c>
      <c r="R18" s="51">
        <f t="shared" si="11"/>
        <v>0</v>
      </c>
      <c r="S18" s="6"/>
      <c r="T18" s="6"/>
      <c r="U18" s="107"/>
      <c r="V18" s="107"/>
      <c r="W18" s="6"/>
      <c r="X18" s="6"/>
      <c r="Y18" s="6"/>
    </row>
    <row r="19" spans="1:25" ht="12.75" customHeight="1" x14ac:dyDescent="0.3">
      <c r="A19" s="41"/>
      <c r="B19" s="133"/>
      <c r="C19" s="181"/>
      <c r="D19" s="55"/>
      <c r="E19" s="57"/>
      <c r="F19" s="56"/>
      <c r="G19" s="56"/>
      <c r="H19" s="233"/>
      <c r="I19" s="46"/>
      <c r="J19" s="251"/>
      <c r="K19" s="252"/>
      <c r="L19" s="245"/>
      <c r="M19" s="109"/>
      <c r="N19" s="47"/>
      <c r="O19" s="110"/>
      <c r="P19" s="111"/>
      <c r="Q19" s="112"/>
      <c r="R19" s="113"/>
      <c r="S19" s="6"/>
      <c r="T19" s="6"/>
      <c r="U19" s="6"/>
      <c r="V19" s="6"/>
      <c r="W19" s="6"/>
      <c r="X19" s="6"/>
      <c r="Y19" s="6"/>
    </row>
    <row r="20" spans="1:25" ht="12.75" customHeight="1" collapsed="1" x14ac:dyDescent="0.3">
      <c r="A20" s="41"/>
      <c r="B20" s="180" t="s">
        <v>59</v>
      </c>
      <c r="C20" s="134"/>
      <c r="D20" s="42"/>
      <c r="E20" s="58"/>
      <c r="F20" s="44"/>
      <c r="G20" s="45"/>
      <c r="H20" s="240">
        <v>45870</v>
      </c>
      <c r="I20" s="239">
        <v>45870</v>
      </c>
      <c r="J20" s="251"/>
      <c r="K20" s="252"/>
      <c r="L20" s="245"/>
      <c r="M20" s="109"/>
      <c r="N20" s="47"/>
      <c r="O20" s="110"/>
      <c r="P20" s="111"/>
      <c r="Q20" s="112"/>
      <c r="R20" s="113"/>
      <c r="S20" s="6"/>
      <c r="T20" s="6"/>
      <c r="U20" s="6"/>
      <c r="V20" s="6"/>
      <c r="W20" s="6"/>
      <c r="X20" s="6"/>
      <c r="Y20" s="6"/>
    </row>
    <row r="21" spans="1:25" ht="12.75" hidden="1" customHeight="1" outlineLevel="1" x14ac:dyDescent="0.3">
      <c r="A21" s="41"/>
      <c r="B21" s="133" t="s">
        <v>66</v>
      </c>
      <c r="C21" s="134"/>
      <c r="D21" s="55" t="s">
        <v>62</v>
      </c>
      <c r="E21" s="57">
        <v>1</v>
      </c>
      <c r="F21" s="56">
        <f>$W$2</f>
        <v>166.65625</v>
      </c>
      <c r="G21" s="56">
        <f t="shared" ref="G21:G24" si="12">E21*F21</f>
        <v>166.65625</v>
      </c>
      <c r="H21" s="234"/>
      <c r="I21" s="46"/>
      <c r="J21" s="253">
        <f t="shared" ref="J21:J24" si="13">K21*E21</f>
        <v>0</v>
      </c>
      <c r="K21" s="254"/>
      <c r="L21" s="246">
        <f t="shared" ref="L21:L24" si="14">M21*E21</f>
        <v>0</v>
      </c>
      <c r="M21" s="53"/>
      <c r="N21" s="48">
        <f t="shared" ref="N21:N24" si="15">O21*E21</f>
        <v>0</v>
      </c>
      <c r="O21" s="49">
        <f t="shared" ref="O21:O24" si="16">K21+M21</f>
        <v>0</v>
      </c>
      <c r="P21" s="54">
        <f>K21*G21</f>
        <v>0</v>
      </c>
      <c r="Q21" s="50">
        <f>M21*G21</f>
        <v>0</v>
      </c>
      <c r="R21" s="51">
        <f t="shared" ref="R21:R24" si="17">P21+Q21</f>
        <v>0</v>
      </c>
      <c r="S21" s="6"/>
      <c r="T21" s="6"/>
      <c r="U21" s="6"/>
      <c r="V21" s="6"/>
      <c r="W21" s="6"/>
      <c r="X21" s="6"/>
      <c r="Y21" s="6"/>
    </row>
    <row r="22" spans="1:25" ht="12.75" hidden="1" customHeight="1" outlineLevel="1" x14ac:dyDescent="0.3">
      <c r="A22" s="41"/>
      <c r="B22" s="133" t="s">
        <v>67</v>
      </c>
      <c r="C22" s="134"/>
      <c r="D22" s="55" t="s">
        <v>62</v>
      </c>
      <c r="E22" s="57">
        <v>1</v>
      </c>
      <c r="F22" s="56">
        <f>$W$3</f>
        <v>2050</v>
      </c>
      <c r="G22" s="56">
        <f t="shared" si="12"/>
        <v>2050</v>
      </c>
      <c r="H22" s="234"/>
      <c r="I22" s="46"/>
      <c r="J22" s="253">
        <f t="shared" si="13"/>
        <v>0</v>
      </c>
      <c r="K22" s="254"/>
      <c r="L22" s="246">
        <f t="shared" si="14"/>
        <v>0</v>
      </c>
      <c r="M22" s="53"/>
      <c r="N22" s="48">
        <f t="shared" si="15"/>
        <v>0</v>
      </c>
      <c r="O22" s="49">
        <f t="shared" si="16"/>
        <v>0</v>
      </c>
      <c r="P22" s="54">
        <f>K22*G22</f>
        <v>0</v>
      </c>
      <c r="Q22" s="50">
        <f>M22*G22</f>
        <v>0</v>
      </c>
      <c r="R22" s="51">
        <f t="shared" si="17"/>
        <v>0</v>
      </c>
      <c r="S22" s="6"/>
      <c r="T22" s="6"/>
      <c r="U22" s="6"/>
      <c r="V22" s="6"/>
      <c r="W22" s="6"/>
      <c r="X22" s="6"/>
      <c r="Y22" s="6"/>
    </row>
    <row r="23" spans="1:25" ht="12.75" hidden="1" customHeight="1" outlineLevel="1" x14ac:dyDescent="0.3">
      <c r="A23" s="41"/>
      <c r="B23" s="133" t="s">
        <v>72</v>
      </c>
      <c r="C23" s="181"/>
      <c r="D23" s="55" t="s">
        <v>74</v>
      </c>
      <c r="E23" s="57">
        <v>2</v>
      </c>
      <c r="F23" s="56">
        <f>$W$4</f>
        <v>19.065789473684209</v>
      </c>
      <c r="G23" s="56">
        <f t="shared" si="12"/>
        <v>38.131578947368418</v>
      </c>
      <c r="H23" s="234"/>
      <c r="I23" s="46"/>
      <c r="J23" s="253">
        <f t="shared" si="13"/>
        <v>0</v>
      </c>
      <c r="K23" s="254"/>
      <c r="L23" s="246">
        <f t="shared" si="14"/>
        <v>0</v>
      </c>
      <c r="M23" s="53"/>
      <c r="N23" s="48">
        <f t="shared" si="15"/>
        <v>0</v>
      </c>
      <c r="O23" s="49">
        <f t="shared" si="16"/>
        <v>0</v>
      </c>
      <c r="P23" s="54">
        <f>K23*G23</f>
        <v>0</v>
      </c>
      <c r="Q23" s="50">
        <f>M23*G23</f>
        <v>0</v>
      </c>
      <c r="R23" s="51">
        <f t="shared" si="17"/>
        <v>0</v>
      </c>
      <c r="S23" s="6"/>
      <c r="T23" s="6"/>
      <c r="U23" s="6"/>
      <c r="V23" s="6"/>
      <c r="W23" s="6"/>
      <c r="X23" s="6"/>
      <c r="Y23" s="6"/>
    </row>
    <row r="24" spans="1:25" ht="12.75" hidden="1" customHeight="1" outlineLevel="1" x14ac:dyDescent="0.3">
      <c r="A24" s="41"/>
      <c r="B24" s="133" t="s">
        <v>73</v>
      </c>
      <c r="C24" s="181"/>
      <c r="D24" s="55" t="s">
        <v>74</v>
      </c>
      <c r="E24" s="57">
        <v>1</v>
      </c>
      <c r="F24" s="56">
        <f>$W$5</f>
        <v>93.333333333333329</v>
      </c>
      <c r="G24" s="56">
        <f t="shared" si="12"/>
        <v>93.333333333333329</v>
      </c>
      <c r="H24" s="234"/>
      <c r="I24" s="46"/>
      <c r="J24" s="253">
        <f t="shared" si="13"/>
        <v>0</v>
      </c>
      <c r="K24" s="254"/>
      <c r="L24" s="246">
        <f t="shared" si="14"/>
        <v>0</v>
      </c>
      <c r="M24" s="53"/>
      <c r="N24" s="48">
        <f t="shared" si="15"/>
        <v>0</v>
      </c>
      <c r="O24" s="49">
        <f t="shared" si="16"/>
        <v>0</v>
      </c>
      <c r="P24" s="54">
        <f>K24*G24</f>
        <v>0</v>
      </c>
      <c r="Q24" s="50">
        <f>M24*G24</f>
        <v>0</v>
      </c>
      <c r="R24" s="51">
        <f t="shared" si="17"/>
        <v>0</v>
      </c>
      <c r="S24" s="6"/>
      <c r="T24" s="6"/>
      <c r="U24" s="6"/>
      <c r="V24" s="6"/>
      <c r="W24" s="6"/>
      <c r="X24" s="6"/>
      <c r="Y24" s="6"/>
    </row>
    <row r="25" spans="1:25" ht="12.75" customHeight="1" x14ac:dyDescent="0.3">
      <c r="A25" s="41"/>
      <c r="B25" s="133"/>
      <c r="C25" s="134"/>
      <c r="D25" s="55"/>
      <c r="E25" s="57"/>
      <c r="F25" s="56"/>
      <c r="G25" s="56"/>
      <c r="H25" s="234"/>
      <c r="I25" s="46"/>
      <c r="J25" s="251"/>
      <c r="K25" s="252"/>
      <c r="L25" s="245"/>
      <c r="M25" s="109"/>
      <c r="N25" s="47"/>
      <c r="O25" s="110"/>
      <c r="P25" s="111"/>
      <c r="Q25" s="112"/>
      <c r="R25" s="113"/>
      <c r="S25" s="6"/>
      <c r="T25" s="6"/>
      <c r="U25" s="6"/>
      <c r="V25" s="6"/>
      <c r="W25" s="6"/>
      <c r="X25" s="6"/>
      <c r="Y25" s="6"/>
    </row>
    <row r="26" spans="1:25" ht="12.75" customHeight="1" collapsed="1" x14ac:dyDescent="0.3">
      <c r="A26" s="41"/>
      <c r="B26" s="180" t="s">
        <v>58</v>
      </c>
      <c r="C26" s="134"/>
      <c r="D26" s="42"/>
      <c r="E26" s="58"/>
      <c r="F26" s="44"/>
      <c r="G26" s="45"/>
      <c r="H26" s="239">
        <v>45597</v>
      </c>
      <c r="I26" s="239">
        <v>45597</v>
      </c>
      <c r="J26" s="251"/>
      <c r="K26" s="252"/>
      <c r="L26" s="245"/>
      <c r="M26" s="109"/>
      <c r="N26" s="47"/>
      <c r="O26" s="110"/>
      <c r="P26" s="111"/>
      <c r="Q26" s="112"/>
      <c r="R26" s="113"/>
      <c r="S26" s="6"/>
      <c r="T26" s="6"/>
      <c r="U26" s="6"/>
      <c r="V26" s="6"/>
      <c r="W26" s="6"/>
      <c r="X26" s="6"/>
      <c r="Y26" s="6"/>
    </row>
    <row r="27" spans="1:25" ht="12.75" hidden="1" customHeight="1" outlineLevel="1" x14ac:dyDescent="0.3">
      <c r="A27" s="41"/>
      <c r="B27" s="133" t="s">
        <v>66</v>
      </c>
      <c r="C27" s="134"/>
      <c r="D27" s="55" t="s">
        <v>62</v>
      </c>
      <c r="E27" s="57">
        <v>1</v>
      </c>
      <c r="F27" s="56">
        <f>$W$2</f>
        <v>166.65625</v>
      </c>
      <c r="G27" s="56">
        <f t="shared" ref="G27:G30" si="18">E27*F27</f>
        <v>166.65625</v>
      </c>
      <c r="H27" s="233"/>
      <c r="I27" s="46"/>
      <c r="J27" s="253">
        <f t="shared" ref="J27:J30" si="19">K27*E27</f>
        <v>0</v>
      </c>
      <c r="K27" s="254"/>
      <c r="L27" s="246">
        <f t="shared" ref="L27:L30" si="20">M27*E27</f>
        <v>0</v>
      </c>
      <c r="M27" s="53"/>
      <c r="N27" s="48">
        <f t="shared" ref="N27:N30" si="21">O27*E27</f>
        <v>0</v>
      </c>
      <c r="O27" s="49">
        <f t="shared" ref="O27:O30" si="22">K27+M27</f>
        <v>0</v>
      </c>
      <c r="P27" s="54">
        <f>K27*G27</f>
        <v>0</v>
      </c>
      <c r="Q27" s="50">
        <f>M27*G27</f>
        <v>0</v>
      </c>
      <c r="R27" s="51">
        <f t="shared" ref="R27:R30" si="23">P27+Q27</f>
        <v>0</v>
      </c>
      <c r="S27" s="6"/>
      <c r="T27" s="6"/>
      <c r="U27" s="6"/>
      <c r="V27" s="6"/>
      <c r="W27" s="6"/>
      <c r="X27" s="6"/>
      <c r="Y27" s="6"/>
    </row>
    <row r="28" spans="1:25" ht="12.75" hidden="1" customHeight="1" outlineLevel="1" x14ac:dyDescent="0.3">
      <c r="A28" s="41"/>
      <c r="B28" s="133" t="s">
        <v>67</v>
      </c>
      <c r="C28" s="134"/>
      <c r="D28" s="55" t="s">
        <v>62</v>
      </c>
      <c r="E28" s="57">
        <v>1</v>
      </c>
      <c r="F28" s="56">
        <f>$W$3</f>
        <v>2050</v>
      </c>
      <c r="G28" s="56">
        <f t="shared" si="18"/>
        <v>2050</v>
      </c>
      <c r="H28" s="233"/>
      <c r="I28" s="46"/>
      <c r="J28" s="253">
        <f t="shared" si="19"/>
        <v>0</v>
      </c>
      <c r="K28" s="254"/>
      <c r="L28" s="246">
        <f t="shared" si="20"/>
        <v>0</v>
      </c>
      <c r="M28" s="53"/>
      <c r="N28" s="48">
        <f t="shared" si="21"/>
        <v>0</v>
      </c>
      <c r="O28" s="49">
        <f t="shared" si="22"/>
        <v>0</v>
      </c>
      <c r="P28" s="54">
        <f>K28*G28</f>
        <v>0</v>
      </c>
      <c r="Q28" s="50">
        <f>M28*G28</f>
        <v>0</v>
      </c>
      <c r="R28" s="51">
        <f t="shared" si="23"/>
        <v>0</v>
      </c>
      <c r="S28" s="6"/>
      <c r="T28" s="6"/>
      <c r="U28" s="6"/>
      <c r="V28" s="6"/>
      <c r="W28" s="6"/>
      <c r="X28" s="6"/>
      <c r="Y28" s="6"/>
    </row>
    <row r="29" spans="1:25" ht="12.75" hidden="1" customHeight="1" outlineLevel="1" x14ac:dyDescent="0.3">
      <c r="A29" s="41"/>
      <c r="B29" s="133" t="s">
        <v>72</v>
      </c>
      <c r="C29" s="181"/>
      <c r="D29" s="55" t="s">
        <v>74</v>
      </c>
      <c r="E29" s="57">
        <v>8</v>
      </c>
      <c r="F29" s="56">
        <f>$W$4</f>
        <v>19.065789473684209</v>
      </c>
      <c r="G29" s="56">
        <f t="shared" si="18"/>
        <v>152.52631578947367</v>
      </c>
      <c r="H29" s="233"/>
      <c r="I29" s="46"/>
      <c r="J29" s="253">
        <f t="shared" si="19"/>
        <v>0</v>
      </c>
      <c r="K29" s="254"/>
      <c r="L29" s="246">
        <f t="shared" si="20"/>
        <v>0</v>
      </c>
      <c r="M29" s="53"/>
      <c r="N29" s="48">
        <f t="shared" si="21"/>
        <v>0</v>
      </c>
      <c r="O29" s="49">
        <f t="shared" si="22"/>
        <v>0</v>
      </c>
      <c r="P29" s="54">
        <f>K29*G29</f>
        <v>0</v>
      </c>
      <c r="Q29" s="50">
        <f>M29*G29</f>
        <v>0</v>
      </c>
      <c r="R29" s="51">
        <f t="shared" si="23"/>
        <v>0</v>
      </c>
      <c r="S29" s="6"/>
      <c r="T29" s="6"/>
      <c r="U29" s="6"/>
      <c r="V29" s="6"/>
      <c r="W29" s="6"/>
      <c r="X29" s="6"/>
      <c r="Y29" s="6"/>
    </row>
    <row r="30" spans="1:25" ht="12.75" hidden="1" customHeight="1" outlineLevel="1" x14ac:dyDescent="0.3">
      <c r="A30" s="41"/>
      <c r="B30" s="133" t="s">
        <v>73</v>
      </c>
      <c r="C30" s="181"/>
      <c r="D30" s="55" t="s">
        <v>74</v>
      </c>
      <c r="E30" s="57">
        <v>2</v>
      </c>
      <c r="F30" s="56">
        <f>$W$5</f>
        <v>93.333333333333329</v>
      </c>
      <c r="G30" s="56">
        <f t="shared" si="18"/>
        <v>186.66666666666666</v>
      </c>
      <c r="H30" s="233"/>
      <c r="I30" s="46"/>
      <c r="J30" s="253">
        <f t="shared" si="19"/>
        <v>0</v>
      </c>
      <c r="K30" s="254"/>
      <c r="L30" s="246">
        <f t="shared" si="20"/>
        <v>0</v>
      </c>
      <c r="M30" s="53"/>
      <c r="N30" s="48">
        <f t="shared" si="21"/>
        <v>0</v>
      </c>
      <c r="O30" s="49">
        <f t="shared" si="22"/>
        <v>0</v>
      </c>
      <c r="P30" s="54">
        <f>K30*G30</f>
        <v>0</v>
      </c>
      <c r="Q30" s="50">
        <f>M30*G30</f>
        <v>0</v>
      </c>
      <c r="R30" s="51">
        <f t="shared" si="23"/>
        <v>0</v>
      </c>
      <c r="S30" s="6"/>
      <c r="T30" s="6"/>
      <c r="U30" s="6"/>
      <c r="V30" s="6"/>
      <c r="W30" s="6"/>
      <c r="X30" s="6"/>
      <c r="Y30" s="6"/>
    </row>
    <row r="31" spans="1:25" ht="12.75" customHeight="1" x14ac:dyDescent="0.3">
      <c r="A31" s="41"/>
      <c r="B31" s="133"/>
      <c r="C31" s="181"/>
      <c r="D31" s="55"/>
      <c r="E31" s="57"/>
      <c r="F31" s="56"/>
      <c r="G31" s="56"/>
      <c r="H31" s="233"/>
      <c r="I31" s="46"/>
      <c r="J31" s="251"/>
      <c r="K31" s="252"/>
      <c r="L31" s="245"/>
      <c r="M31" s="109"/>
      <c r="N31" s="47"/>
      <c r="O31" s="110"/>
      <c r="P31" s="111"/>
      <c r="Q31" s="112"/>
      <c r="R31" s="113"/>
      <c r="S31" s="6"/>
      <c r="T31" s="6"/>
      <c r="U31" s="6"/>
      <c r="V31" s="6"/>
      <c r="W31" s="6"/>
      <c r="X31" s="6"/>
      <c r="Y31" s="6"/>
    </row>
    <row r="32" spans="1:25" ht="12.75" customHeight="1" collapsed="1" x14ac:dyDescent="0.3">
      <c r="A32" s="41"/>
      <c r="B32" s="180" t="s">
        <v>31</v>
      </c>
      <c r="C32" s="134"/>
      <c r="D32" s="42"/>
      <c r="E32" s="58"/>
      <c r="F32" s="44"/>
      <c r="G32" s="45"/>
      <c r="H32" s="239">
        <v>45627</v>
      </c>
      <c r="I32" s="239">
        <v>45627</v>
      </c>
      <c r="J32" s="251"/>
      <c r="K32" s="252"/>
      <c r="L32" s="245"/>
      <c r="M32" s="109"/>
      <c r="N32" s="47"/>
      <c r="O32" s="110"/>
      <c r="P32" s="111"/>
      <c r="Q32" s="112"/>
      <c r="R32" s="113"/>
      <c r="S32" s="6"/>
      <c r="T32" s="6"/>
      <c r="U32" s="6"/>
      <c r="V32" s="6"/>
      <c r="W32" s="6"/>
      <c r="X32" s="6"/>
      <c r="Y32" s="6"/>
    </row>
    <row r="33" spans="1:25" ht="12.75" hidden="1" customHeight="1" outlineLevel="1" x14ac:dyDescent="0.3">
      <c r="A33" s="41"/>
      <c r="B33" s="133" t="s">
        <v>66</v>
      </c>
      <c r="C33" s="134"/>
      <c r="D33" s="55" t="s">
        <v>62</v>
      </c>
      <c r="E33" s="57">
        <v>1</v>
      </c>
      <c r="F33" s="56">
        <f>$W$2</f>
        <v>166.65625</v>
      </c>
      <c r="G33" s="56">
        <f t="shared" ref="G33:G36" si="24">E33*F33</f>
        <v>166.65625</v>
      </c>
      <c r="H33" s="233"/>
      <c r="I33" s="46"/>
      <c r="J33" s="253">
        <f t="shared" ref="J33:J36" si="25">K33*E33</f>
        <v>0</v>
      </c>
      <c r="K33" s="254"/>
      <c r="L33" s="246">
        <f t="shared" ref="L33:L36" si="26">M33*E33</f>
        <v>0</v>
      </c>
      <c r="M33" s="53"/>
      <c r="N33" s="48">
        <f t="shared" ref="N33:N36" si="27">O33*E33</f>
        <v>0</v>
      </c>
      <c r="O33" s="49">
        <f t="shared" ref="O33:O36" si="28">K33+M33</f>
        <v>0</v>
      </c>
      <c r="P33" s="54">
        <f>K33*G33</f>
        <v>0</v>
      </c>
      <c r="Q33" s="50">
        <f>M33*G33</f>
        <v>0</v>
      </c>
      <c r="R33" s="51">
        <f t="shared" ref="R33:R36" si="29">P33+Q33</f>
        <v>0</v>
      </c>
      <c r="S33" s="6"/>
      <c r="T33" s="6"/>
      <c r="U33" s="6"/>
      <c r="V33" s="6"/>
      <c r="W33" s="6"/>
      <c r="X33" s="6"/>
      <c r="Y33" s="6"/>
    </row>
    <row r="34" spans="1:25" ht="12.75" hidden="1" customHeight="1" outlineLevel="1" x14ac:dyDescent="0.3">
      <c r="A34" s="41"/>
      <c r="B34" s="133" t="s">
        <v>67</v>
      </c>
      <c r="C34" s="134"/>
      <c r="D34" s="55" t="s">
        <v>62</v>
      </c>
      <c r="E34" s="57">
        <v>1</v>
      </c>
      <c r="F34" s="56">
        <f>$W$3</f>
        <v>2050</v>
      </c>
      <c r="G34" s="56">
        <f t="shared" si="24"/>
        <v>2050</v>
      </c>
      <c r="H34" s="233"/>
      <c r="I34" s="46"/>
      <c r="J34" s="253">
        <f t="shared" si="25"/>
        <v>0</v>
      </c>
      <c r="K34" s="254"/>
      <c r="L34" s="246">
        <f t="shared" si="26"/>
        <v>0</v>
      </c>
      <c r="M34" s="53"/>
      <c r="N34" s="48">
        <f t="shared" si="27"/>
        <v>0</v>
      </c>
      <c r="O34" s="49">
        <f t="shared" si="28"/>
        <v>0</v>
      </c>
      <c r="P34" s="54">
        <f>K34*G34</f>
        <v>0</v>
      </c>
      <c r="Q34" s="50">
        <f>M34*G34</f>
        <v>0</v>
      </c>
      <c r="R34" s="51">
        <f t="shared" si="29"/>
        <v>0</v>
      </c>
      <c r="S34" s="6"/>
      <c r="T34" s="6"/>
      <c r="U34" s="6"/>
      <c r="V34" s="6"/>
      <c r="W34" s="6"/>
      <c r="X34" s="6"/>
      <c r="Y34" s="6"/>
    </row>
    <row r="35" spans="1:25" ht="12.75" hidden="1" customHeight="1" outlineLevel="1" x14ac:dyDescent="0.3">
      <c r="A35" s="41"/>
      <c r="B35" s="133" t="s">
        <v>72</v>
      </c>
      <c r="C35" s="181"/>
      <c r="D35" s="55" t="s">
        <v>74</v>
      </c>
      <c r="E35" s="57">
        <v>8</v>
      </c>
      <c r="F35" s="56">
        <f>$W$4</f>
        <v>19.065789473684209</v>
      </c>
      <c r="G35" s="56">
        <f t="shared" si="24"/>
        <v>152.52631578947367</v>
      </c>
      <c r="H35" s="233"/>
      <c r="I35" s="46"/>
      <c r="J35" s="253">
        <f t="shared" si="25"/>
        <v>0</v>
      </c>
      <c r="K35" s="254"/>
      <c r="L35" s="246">
        <f t="shared" si="26"/>
        <v>0</v>
      </c>
      <c r="M35" s="53"/>
      <c r="N35" s="48">
        <f t="shared" si="27"/>
        <v>0</v>
      </c>
      <c r="O35" s="49">
        <f t="shared" si="28"/>
        <v>0</v>
      </c>
      <c r="P35" s="54">
        <f>K35*G35</f>
        <v>0</v>
      </c>
      <c r="Q35" s="50">
        <f>M35*G35</f>
        <v>0</v>
      </c>
      <c r="R35" s="51">
        <f t="shared" si="29"/>
        <v>0</v>
      </c>
      <c r="S35" s="6"/>
      <c r="T35" s="6"/>
      <c r="U35" s="6"/>
      <c r="V35" s="6"/>
      <c r="W35" s="6"/>
      <c r="X35" s="6"/>
      <c r="Y35" s="6"/>
    </row>
    <row r="36" spans="1:25" ht="12.75" hidden="1" customHeight="1" outlineLevel="1" x14ac:dyDescent="0.3">
      <c r="A36" s="41"/>
      <c r="B36" s="133" t="s">
        <v>73</v>
      </c>
      <c r="C36" s="181"/>
      <c r="D36" s="55" t="s">
        <v>74</v>
      </c>
      <c r="E36" s="57">
        <v>2</v>
      </c>
      <c r="F36" s="56">
        <f>$W$5</f>
        <v>93.333333333333329</v>
      </c>
      <c r="G36" s="56">
        <f t="shared" si="24"/>
        <v>186.66666666666666</v>
      </c>
      <c r="H36" s="233"/>
      <c r="I36" s="46"/>
      <c r="J36" s="253">
        <f t="shared" si="25"/>
        <v>0</v>
      </c>
      <c r="K36" s="254"/>
      <c r="L36" s="246">
        <f t="shared" si="26"/>
        <v>0</v>
      </c>
      <c r="M36" s="53"/>
      <c r="N36" s="48">
        <f t="shared" si="27"/>
        <v>0</v>
      </c>
      <c r="O36" s="49">
        <f t="shared" si="28"/>
        <v>0</v>
      </c>
      <c r="P36" s="54">
        <f>K36*G36</f>
        <v>0</v>
      </c>
      <c r="Q36" s="50">
        <f>M36*G36</f>
        <v>0</v>
      </c>
      <c r="R36" s="51">
        <f t="shared" si="29"/>
        <v>0</v>
      </c>
      <c r="S36" s="6"/>
      <c r="T36" s="6"/>
      <c r="U36" s="6"/>
      <c r="V36" s="6"/>
      <c r="W36" s="6"/>
      <c r="X36" s="6"/>
      <c r="Y36" s="6"/>
    </row>
    <row r="37" spans="1:25" ht="12.75" customHeight="1" x14ac:dyDescent="0.3">
      <c r="A37" s="41"/>
      <c r="B37" s="133"/>
      <c r="C37" s="134"/>
      <c r="D37" s="55"/>
      <c r="E37" s="57"/>
      <c r="F37" s="56"/>
      <c r="G37" s="56"/>
      <c r="H37" s="233"/>
      <c r="I37" s="241"/>
      <c r="J37" s="251"/>
      <c r="K37" s="252"/>
      <c r="L37" s="245"/>
      <c r="M37" s="109"/>
      <c r="N37" s="47"/>
      <c r="O37" s="110"/>
      <c r="P37" s="111"/>
      <c r="Q37" s="112"/>
      <c r="R37" s="113"/>
      <c r="S37" s="6"/>
      <c r="T37" s="6"/>
      <c r="U37" s="6"/>
      <c r="V37" s="6"/>
      <c r="W37" s="6"/>
      <c r="X37" s="6"/>
      <c r="Y37" s="6"/>
    </row>
    <row r="38" spans="1:25" ht="12.75" customHeight="1" collapsed="1" x14ac:dyDescent="0.3">
      <c r="A38" s="41"/>
      <c r="B38" s="180" t="s">
        <v>32</v>
      </c>
      <c r="C38" s="134"/>
      <c r="D38" s="42"/>
      <c r="E38" s="58"/>
      <c r="F38" s="44"/>
      <c r="G38" s="45"/>
      <c r="H38" s="240">
        <v>45658</v>
      </c>
      <c r="I38" s="244">
        <v>45658</v>
      </c>
      <c r="J38" s="251"/>
      <c r="K38" s="252"/>
      <c r="L38" s="245"/>
      <c r="M38" s="109"/>
      <c r="N38" s="47"/>
      <c r="O38" s="110"/>
      <c r="P38" s="111"/>
      <c r="Q38" s="112"/>
      <c r="R38" s="113"/>
      <c r="S38" s="6"/>
      <c r="T38" s="6"/>
      <c r="U38" s="6"/>
      <c r="V38" s="6"/>
      <c r="W38" s="6"/>
      <c r="X38" s="6"/>
      <c r="Y38" s="6"/>
    </row>
    <row r="39" spans="1:25" ht="12.75" hidden="1" customHeight="1" outlineLevel="1" x14ac:dyDescent="0.3">
      <c r="A39" s="41"/>
      <c r="B39" s="133" t="s">
        <v>66</v>
      </c>
      <c r="C39" s="134"/>
      <c r="D39" s="55" t="s">
        <v>62</v>
      </c>
      <c r="E39" s="57">
        <v>1</v>
      </c>
      <c r="F39" s="56">
        <f>$W$2</f>
        <v>166.65625</v>
      </c>
      <c r="G39" s="56">
        <f t="shared" ref="G39:G42" si="30">E39*F39</f>
        <v>166.65625</v>
      </c>
      <c r="H39" s="239"/>
      <c r="I39" s="239"/>
      <c r="J39" s="253">
        <f t="shared" ref="J39:J42" si="31">K39*E39</f>
        <v>0</v>
      </c>
      <c r="K39" s="254"/>
      <c r="L39" s="246">
        <f t="shared" ref="L39:L42" si="32">M39*E39</f>
        <v>0</v>
      </c>
      <c r="M39" s="53"/>
      <c r="N39" s="48">
        <f t="shared" ref="N39:N42" si="33">O39*E39</f>
        <v>0</v>
      </c>
      <c r="O39" s="49">
        <f t="shared" ref="O39:O42" si="34">K39+M39</f>
        <v>0</v>
      </c>
      <c r="P39" s="54">
        <f>K39*G39</f>
        <v>0</v>
      </c>
      <c r="Q39" s="50">
        <f>M39*G39</f>
        <v>0</v>
      </c>
      <c r="R39" s="51">
        <f t="shared" ref="R39:R42" si="35">P39+Q39</f>
        <v>0</v>
      </c>
      <c r="S39" s="6"/>
      <c r="T39" s="6"/>
      <c r="U39" s="6"/>
      <c r="V39" s="6"/>
      <c r="W39" s="6"/>
      <c r="X39" s="6"/>
      <c r="Y39" s="6"/>
    </row>
    <row r="40" spans="1:25" ht="12.75" hidden="1" customHeight="1" outlineLevel="1" x14ac:dyDescent="0.3">
      <c r="A40" s="41"/>
      <c r="B40" s="133" t="s">
        <v>67</v>
      </c>
      <c r="C40" s="134"/>
      <c r="D40" s="55" t="s">
        <v>62</v>
      </c>
      <c r="E40" s="57">
        <v>1</v>
      </c>
      <c r="F40" s="56">
        <f>$W$3</f>
        <v>2050</v>
      </c>
      <c r="G40" s="56">
        <f t="shared" si="30"/>
        <v>2050</v>
      </c>
      <c r="H40" s="239"/>
      <c r="I40" s="239"/>
      <c r="J40" s="253">
        <f t="shared" si="31"/>
        <v>0</v>
      </c>
      <c r="K40" s="254"/>
      <c r="L40" s="246">
        <f t="shared" si="32"/>
        <v>0</v>
      </c>
      <c r="M40" s="53"/>
      <c r="N40" s="48">
        <f t="shared" si="33"/>
        <v>0</v>
      </c>
      <c r="O40" s="49">
        <f t="shared" si="34"/>
        <v>0</v>
      </c>
      <c r="P40" s="54">
        <f>K40*G40</f>
        <v>0</v>
      </c>
      <c r="Q40" s="50">
        <f>M40*G40</f>
        <v>0</v>
      </c>
      <c r="R40" s="51">
        <f t="shared" si="35"/>
        <v>0</v>
      </c>
      <c r="S40" s="6"/>
      <c r="T40" s="6"/>
      <c r="U40" s="6"/>
      <c r="V40" s="6"/>
      <c r="W40" s="6"/>
      <c r="X40" s="6"/>
      <c r="Y40" s="6"/>
    </row>
    <row r="41" spans="1:25" ht="12.75" hidden="1" customHeight="1" outlineLevel="1" x14ac:dyDescent="0.3">
      <c r="A41" s="41"/>
      <c r="B41" s="133" t="s">
        <v>72</v>
      </c>
      <c r="C41" s="181"/>
      <c r="D41" s="55" t="s">
        <v>74</v>
      </c>
      <c r="E41" s="57">
        <v>8</v>
      </c>
      <c r="F41" s="56">
        <f>$W$4</f>
        <v>19.065789473684209</v>
      </c>
      <c r="G41" s="56">
        <f t="shared" si="30"/>
        <v>152.52631578947367</v>
      </c>
      <c r="H41" s="239"/>
      <c r="I41" s="239"/>
      <c r="J41" s="253">
        <f t="shared" si="31"/>
        <v>0</v>
      </c>
      <c r="K41" s="254"/>
      <c r="L41" s="246">
        <f t="shared" si="32"/>
        <v>0</v>
      </c>
      <c r="M41" s="53"/>
      <c r="N41" s="48">
        <f t="shared" si="33"/>
        <v>0</v>
      </c>
      <c r="O41" s="49">
        <f t="shared" si="34"/>
        <v>0</v>
      </c>
      <c r="P41" s="54">
        <f>K41*G41</f>
        <v>0</v>
      </c>
      <c r="Q41" s="50">
        <f>M41*G41</f>
        <v>0</v>
      </c>
      <c r="R41" s="51">
        <f t="shared" si="35"/>
        <v>0</v>
      </c>
      <c r="S41" s="6"/>
      <c r="T41" s="6"/>
      <c r="U41" s="6"/>
      <c r="V41" s="6"/>
      <c r="W41" s="6"/>
      <c r="X41" s="6"/>
      <c r="Y41" s="6"/>
    </row>
    <row r="42" spans="1:25" ht="12.75" hidden="1" customHeight="1" outlineLevel="1" x14ac:dyDescent="0.3">
      <c r="A42" s="41"/>
      <c r="B42" s="133" t="s">
        <v>73</v>
      </c>
      <c r="C42" s="181"/>
      <c r="D42" s="55" t="s">
        <v>74</v>
      </c>
      <c r="E42" s="57">
        <v>2</v>
      </c>
      <c r="F42" s="56">
        <f>$W$5</f>
        <v>93.333333333333329</v>
      </c>
      <c r="G42" s="56">
        <f t="shared" si="30"/>
        <v>186.66666666666666</v>
      </c>
      <c r="H42" s="239"/>
      <c r="I42" s="239"/>
      <c r="J42" s="253">
        <f t="shared" si="31"/>
        <v>0</v>
      </c>
      <c r="K42" s="254"/>
      <c r="L42" s="246">
        <f t="shared" si="32"/>
        <v>0</v>
      </c>
      <c r="M42" s="53"/>
      <c r="N42" s="48">
        <f t="shared" si="33"/>
        <v>0</v>
      </c>
      <c r="O42" s="49">
        <f t="shared" si="34"/>
        <v>0</v>
      </c>
      <c r="P42" s="54">
        <f>K42*G42</f>
        <v>0</v>
      </c>
      <c r="Q42" s="50">
        <f>M42*G42</f>
        <v>0</v>
      </c>
      <c r="R42" s="51">
        <f t="shared" si="35"/>
        <v>0</v>
      </c>
      <c r="S42" s="6"/>
      <c r="T42" s="6"/>
      <c r="U42" s="6"/>
      <c r="V42" s="6"/>
      <c r="W42" s="6"/>
      <c r="X42" s="6"/>
      <c r="Y42" s="6"/>
    </row>
    <row r="43" spans="1:25" ht="12.75" customHeight="1" x14ac:dyDescent="0.3">
      <c r="A43" s="41"/>
      <c r="B43" s="133"/>
      <c r="C43" s="181"/>
      <c r="D43" s="55"/>
      <c r="E43" s="57"/>
      <c r="F43" s="56"/>
      <c r="G43" s="56"/>
      <c r="H43" s="243"/>
      <c r="I43" s="243"/>
      <c r="J43" s="251"/>
      <c r="K43" s="252"/>
      <c r="L43" s="245"/>
      <c r="M43" s="109"/>
      <c r="N43" s="47"/>
      <c r="O43" s="110"/>
      <c r="P43" s="111"/>
      <c r="Q43" s="112"/>
      <c r="R43" s="113"/>
      <c r="S43" s="6"/>
      <c r="T43" s="6"/>
      <c r="U43" s="6"/>
      <c r="V43" s="6"/>
      <c r="W43" s="6"/>
      <c r="X43" s="6"/>
      <c r="Y43" s="6"/>
    </row>
    <row r="44" spans="1:25" ht="12.75" customHeight="1" collapsed="1" x14ac:dyDescent="0.3">
      <c r="A44" s="41"/>
      <c r="B44" s="180" t="s">
        <v>33</v>
      </c>
      <c r="C44" s="134"/>
      <c r="D44" s="42"/>
      <c r="E44" s="58"/>
      <c r="F44" s="44"/>
      <c r="G44" s="234"/>
      <c r="H44" s="242">
        <v>45658</v>
      </c>
      <c r="I44" s="244">
        <v>45658</v>
      </c>
      <c r="J44" s="251"/>
      <c r="K44" s="252"/>
      <c r="L44" s="245"/>
      <c r="M44" s="109"/>
      <c r="N44" s="47"/>
      <c r="O44" s="110"/>
      <c r="P44" s="111"/>
      <c r="Q44" s="112"/>
      <c r="R44" s="113"/>
      <c r="S44" s="6"/>
      <c r="T44" s="6"/>
      <c r="U44" s="6"/>
      <c r="V44" s="6"/>
      <c r="W44" s="6"/>
      <c r="X44" s="6"/>
      <c r="Y44" s="6"/>
    </row>
    <row r="45" spans="1:25" ht="12.75" hidden="1" customHeight="1" outlineLevel="1" x14ac:dyDescent="0.3">
      <c r="A45" s="41"/>
      <c r="B45" s="133" t="s">
        <v>66</v>
      </c>
      <c r="C45" s="134"/>
      <c r="D45" s="55" t="s">
        <v>62</v>
      </c>
      <c r="E45" s="57">
        <v>1</v>
      </c>
      <c r="F45" s="56">
        <f>$W$2</f>
        <v>166.65625</v>
      </c>
      <c r="G45" s="56">
        <f t="shared" ref="G45:G48" si="36">E45*F45</f>
        <v>166.65625</v>
      </c>
      <c r="H45" s="239"/>
      <c r="I45" s="239"/>
      <c r="J45" s="253">
        <f t="shared" ref="J45:J48" si="37">K45*E45</f>
        <v>0</v>
      </c>
      <c r="K45" s="254"/>
      <c r="L45" s="246">
        <f t="shared" ref="L45:L48" si="38">M45*E45</f>
        <v>0</v>
      </c>
      <c r="M45" s="53"/>
      <c r="N45" s="48">
        <f t="shared" ref="N45:N48" si="39">O45*E45</f>
        <v>0</v>
      </c>
      <c r="O45" s="49">
        <f t="shared" ref="O45:O48" si="40">K45+M45</f>
        <v>0</v>
      </c>
      <c r="P45" s="54">
        <f>K45*G45</f>
        <v>0</v>
      </c>
      <c r="Q45" s="50">
        <f>M45*G45</f>
        <v>0</v>
      </c>
      <c r="R45" s="51">
        <f t="shared" ref="R45:R48" si="41">P45+Q45</f>
        <v>0</v>
      </c>
      <c r="S45" s="6"/>
      <c r="T45" s="6"/>
      <c r="U45" s="6"/>
      <c r="V45" s="6"/>
      <c r="W45" s="6"/>
      <c r="X45" s="6"/>
      <c r="Y45" s="6"/>
    </row>
    <row r="46" spans="1:25" ht="12.75" hidden="1" customHeight="1" outlineLevel="1" x14ac:dyDescent="0.3">
      <c r="A46" s="41"/>
      <c r="B46" s="133" t="s">
        <v>67</v>
      </c>
      <c r="C46" s="134"/>
      <c r="D46" s="55" t="s">
        <v>62</v>
      </c>
      <c r="E46" s="57">
        <v>1</v>
      </c>
      <c r="F46" s="56">
        <f>$W$3</f>
        <v>2050</v>
      </c>
      <c r="G46" s="56">
        <f t="shared" si="36"/>
        <v>2050</v>
      </c>
      <c r="H46" s="239"/>
      <c r="I46" s="239"/>
      <c r="J46" s="253">
        <f t="shared" si="37"/>
        <v>0</v>
      </c>
      <c r="K46" s="254"/>
      <c r="L46" s="246">
        <f t="shared" si="38"/>
        <v>0</v>
      </c>
      <c r="M46" s="53"/>
      <c r="N46" s="48">
        <f t="shared" si="39"/>
        <v>0</v>
      </c>
      <c r="O46" s="49">
        <f t="shared" si="40"/>
        <v>0</v>
      </c>
      <c r="P46" s="54">
        <f>K46*G46</f>
        <v>0</v>
      </c>
      <c r="Q46" s="50">
        <f>M46*G46</f>
        <v>0</v>
      </c>
      <c r="R46" s="51">
        <f t="shared" si="41"/>
        <v>0</v>
      </c>
      <c r="S46" s="6"/>
      <c r="T46" s="6"/>
      <c r="U46" s="6"/>
      <c r="V46" s="6"/>
      <c r="W46" s="6"/>
      <c r="X46" s="6"/>
      <c r="Y46" s="6"/>
    </row>
    <row r="47" spans="1:25" ht="12.75" hidden="1" customHeight="1" outlineLevel="1" x14ac:dyDescent="0.3">
      <c r="A47" s="41"/>
      <c r="B47" s="133" t="s">
        <v>72</v>
      </c>
      <c r="C47" s="181"/>
      <c r="D47" s="55" t="s">
        <v>74</v>
      </c>
      <c r="E47" s="57">
        <v>8</v>
      </c>
      <c r="F47" s="56">
        <f>$W$4</f>
        <v>19.065789473684209</v>
      </c>
      <c r="G47" s="56">
        <f t="shared" si="36"/>
        <v>152.52631578947367</v>
      </c>
      <c r="H47" s="239"/>
      <c r="I47" s="239"/>
      <c r="J47" s="253">
        <f t="shared" si="37"/>
        <v>0</v>
      </c>
      <c r="K47" s="254"/>
      <c r="L47" s="246">
        <f t="shared" si="38"/>
        <v>0</v>
      </c>
      <c r="M47" s="53"/>
      <c r="N47" s="48">
        <f t="shared" si="39"/>
        <v>0</v>
      </c>
      <c r="O47" s="49">
        <f t="shared" si="40"/>
        <v>0</v>
      </c>
      <c r="P47" s="54">
        <f>K47*G47</f>
        <v>0</v>
      </c>
      <c r="Q47" s="50">
        <f>M47*G47</f>
        <v>0</v>
      </c>
      <c r="R47" s="51">
        <f t="shared" si="41"/>
        <v>0</v>
      </c>
      <c r="S47" s="6"/>
      <c r="T47" s="6"/>
      <c r="U47" s="6"/>
      <c r="V47" s="6"/>
      <c r="W47" s="6"/>
      <c r="X47" s="6"/>
      <c r="Y47" s="6"/>
    </row>
    <row r="48" spans="1:25" ht="12.75" hidden="1" customHeight="1" outlineLevel="1" x14ac:dyDescent="0.3">
      <c r="A48" s="41"/>
      <c r="B48" s="133" t="s">
        <v>73</v>
      </c>
      <c r="C48" s="181"/>
      <c r="D48" s="55" t="s">
        <v>74</v>
      </c>
      <c r="E48" s="57">
        <v>2</v>
      </c>
      <c r="F48" s="56">
        <f>$W$5</f>
        <v>93.333333333333329</v>
      </c>
      <c r="G48" s="56">
        <f t="shared" si="36"/>
        <v>186.66666666666666</v>
      </c>
      <c r="H48" s="239"/>
      <c r="I48" s="239"/>
      <c r="J48" s="253">
        <f t="shared" si="37"/>
        <v>0</v>
      </c>
      <c r="K48" s="254"/>
      <c r="L48" s="246">
        <f t="shared" si="38"/>
        <v>0</v>
      </c>
      <c r="M48" s="53"/>
      <c r="N48" s="48">
        <f t="shared" si="39"/>
        <v>0</v>
      </c>
      <c r="O48" s="49">
        <f t="shared" si="40"/>
        <v>0</v>
      </c>
      <c r="P48" s="54">
        <f>K48*G48</f>
        <v>0</v>
      </c>
      <c r="Q48" s="50">
        <f>M48*G48</f>
        <v>0</v>
      </c>
      <c r="R48" s="51">
        <f t="shared" si="41"/>
        <v>0</v>
      </c>
      <c r="S48" s="6"/>
      <c r="T48" s="6"/>
      <c r="U48" s="6"/>
      <c r="V48" s="6"/>
      <c r="W48" s="6"/>
      <c r="X48" s="6"/>
      <c r="Y48" s="6"/>
    </row>
    <row r="49" spans="1:25" ht="12.75" customHeight="1" x14ac:dyDescent="0.3">
      <c r="A49" s="41"/>
      <c r="B49" s="133"/>
      <c r="C49" s="134"/>
      <c r="D49" s="55"/>
      <c r="E49" s="57"/>
      <c r="F49" s="56"/>
      <c r="G49" s="56"/>
      <c r="H49" s="239"/>
      <c r="I49" s="239"/>
      <c r="J49" s="251"/>
      <c r="K49" s="252"/>
      <c r="L49" s="245"/>
      <c r="M49" s="109"/>
      <c r="N49" s="47"/>
      <c r="O49" s="110"/>
      <c r="P49" s="111"/>
      <c r="Q49" s="112"/>
      <c r="R49" s="113"/>
      <c r="S49" s="6"/>
      <c r="T49" s="6"/>
      <c r="U49" s="6"/>
      <c r="V49" s="6"/>
      <c r="W49" s="6"/>
      <c r="X49" s="6"/>
      <c r="Y49" s="6"/>
    </row>
    <row r="50" spans="1:25" ht="12.75" customHeight="1" collapsed="1" x14ac:dyDescent="0.3">
      <c r="A50" s="41"/>
      <c r="B50" s="180" t="s">
        <v>34</v>
      </c>
      <c r="C50" s="134"/>
      <c r="D50" s="42"/>
      <c r="E50" s="58"/>
      <c r="F50" s="44"/>
      <c r="G50" s="45"/>
      <c r="H50" s="242">
        <v>45689</v>
      </c>
      <c r="I50" s="242">
        <v>45689</v>
      </c>
      <c r="J50" s="251"/>
      <c r="K50" s="252"/>
      <c r="L50" s="245"/>
      <c r="M50" s="109"/>
      <c r="N50" s="47"/>
      <c r="O50" s="110"/>
      <c r="P50" s="111"/>
      <c r="Q50" s="112"/>
      <c r="R50" s="113"/>
      <c r="S50" s="6"/>
      <c r="T50" s="6"/>
      <c r="U50" s="6"/>
      <c r="V50" s="6"/>
      <c r="W50" s="6"/>
      <c r="X50" s="6"/>
      <c r="Y50" s="6"/>
    </row>
    <row r="51" spans="1:25" ht="12.75" hidden="1" customHeight="1" outlineLevel="1" x14ac:dyDescent="0.3">
      <c r="A51" s="41"/>
      <c r="B51" s="133" t="s">
        <v>66</v>
      </c>
      <c r="C51" s="134"/>
      <c r="D51" s="55" t="s">
        <v>62</v>
      </c>
      <c r="E51" s="57">
        <v>1</v>
      </c>
      <c r="F51" s="56">
        <f>$W$2</f>
        <v>166.65625</v>
      </c>
      <c r="G51" s="56">
        <f t="shared" ref="G51:G54" si="42">E51*F51</f>
        <v>166.65625</v>
      </c>
      <c r="H51" s="239"/>
      <c r="I51" s="239"/>
      <c r="J51" s="253">
        <f t="shared" ref="J51:J54" si="43">K51*E51</f>
        <v>0</v>
      </c>
      <c r="K51" s="254"/>
      <c r="L51" s="246">
        <f t="shared" ref="L51:L54" si="44">M51*E51</f>
        <v>0</v>
      </c>
      <c r="M51" s="53"/>
      <c r="N51" s="48">
        <f t="shared" ref="N51:N54" si="45">O51*E51</f>
        <v>0</v>
      </c>
      <c r="O51" s="49">
        <f t="shared" ref="O51:O54" si="46">K51+M51</f>
        <v>0</v>
      </c>
      <c r="P51" s="54">
        <f>K51*G51</f>
        <v>0</v>
      </c>
      <c r="Q51" s="50">
        <f>M51*G51</f>
        <v>0</v>
      </c>
      <c r="R51" s="51">
        <f t="shared" ref="R51:R54" si="47">P51+Q51</f>
        <v>0</v>
      </c>
      <c r="S51" s="6"/>
      <c r="T51" s="6"/>
      <c r="U51" s="6"/>
      <c r="V51" s="6"/>
      <c r="W51" s="6"/>
      <c r="X51" s="6"/>
      <c r="Y51" s="6"/>
    </row>
    <row r="52" spans="1:25" ht="12.75" hidden="1" customHeight="1" outlineLevel="1" x14ac:dyDescent="0.3">
      <c r="A52" s="41"/>
      <c r="B52" s="133" t="s">
        <v>67</v>
      </c>
      <c r="C52" s="134"/>
      <c r="D52" s="55" t="s">
        <v>62</v>
      </c>
      <c r="E52" s="57">
        <v>1</v>
      </c>
      <c r="F52" s="56">
        <f>$W$3</f>
        <v>2050</v>
      </c>
      <c r="G52" s="56">
        <f t="shared" si="42"/>
        <v>2050</v>
      </c>
      <c r="H52" s="239"/>
      <c r="I52" s="239"/>
      <c r="J52" s="253">
        <f t="shared" si="43"/>
        <v>0</v>
      </c>
      <c r="K52" s="254"/>
      <c r="L52" s="246">
        <f t="shared" si="44"/>
        <v>0</v>
      </c>
      <c r="M52" s="53"/>
      <c r="N52" s="48">
        <f t="shared" si="45"/>
        <v>0</v>
      </c>
      <c r="O52" s="49">
        <f t="shared" si="46"/>
        <v>0</v>
      </c>
      <c r="P52" s="54">
        <f>K52*G52</f>
        <v>0</v>
      </c>
      <c r="Q52" s="50">
        <f>M52*G52</f>
        <v>0</v>
      </c>
      <c r="R52" s="51">
        <f t="shared" si="47"/>
        <v>0</v>
      </c>
      <c r="S52" s="6"/>
      <c r="T52" s="6"/>
      <c r="U52" s="6"/>
      <c r="V52" s="6"/>
      <c r="W52" s="6"/>
      <c r="X52" s="6"/>
      <c r="Y52" s="6"/>
    </row>
    <row r="53" spans="1:25" ht="12.75" hidden="1" customHeight="1" outlineLevel="1" x14ac:dyDescent="0.3">
      <c r="A53" s="41"/>
      <c r="B53" s="133" t="s">
        <v>72</v>
      </c>
      <c r="C53" s="181"/>
      <c r="D53" s="55" t="s">
        <v>74</v>
      </c>
      <c r="E53" s="57">
        <v>8</v>
      </c>
      <c r="F53" s="56">
        <f>$W$4</f>
        <v>19.065789473684209</v>
      </c>
      <c r="G53" s="56">
        <f t="shared" si="42"/>
        <v>152.52631578947367</v>
      </c>
      <c r="H53" s="239"/>
      <c r="I53" s="239"/>
      <c r="J53" s="253">
        <f t="shared" si="43"/>
        <v>0</v>
      </c>
      <c r="K53" s="254"/>
      <c r="L53" s="246">
        <f t="shared" si="44"/>
        <v>0</v>
      </c>
      <c r="M53" s="53"/>
      <c r="N53" s="48">
        <f t="shared" si="45"/>
        <v>0</v>
      </c>
      <c r="O53" s="49">
        <f t="shared" si="46"/>
        <v>0</v>
      </c>
      <c r="P53" s="54">
        <f>K53*G53</f>
        <v>0</v>
      </c>
      <c r="Q53" s="50">
        <f>M53*G53</f>
        <v>0</v>
      </c>
      <c r="R53" s="51">
        <f t="shared" si="47"/>
        <v>0</v>
      </c>
      <c r="S53" s="6"/>
      <c r="T53" s="6"/>
      <c r="U53" s="6"/>
      <c r="V53" s="6"/>
      <c r="W53" s="6"/>
      <c r="X53" s="6"/>
      <c r="Y53" s="6"/>
    </row>
    <row r="54" spans="1:25" ht="12.75" hidden="1" customHeight="1" outlineLevel="1" x14ac:dyDescent="0.3">
      <c r="A54" s="41"/>
      <c r="B54" s="133" t="s">
        <v>73</v>
      </c>
      <c r="C54" s="181"/>
      <c r="D54" s="55" t="s">
        <v>74</v>
      </c>
      <c r="E54" s="57">
        <v>2</v>
      </c>
      <c r="F54" s="56">
        <f>$W$5</f>
        <v>93.333333333333329</v>
      </c>
      <c r="G54" s="56">
        <f t="shared" si="42"/>
        <v>186.66666666666666</v>
      </c>
      <c r="H54" s="239"/>
      <c r="I54" s="239"/>
      <c r="J54" s="253">
        <f t="shared" si="43"/>
        <v>0</v>
      </c>
      <c r="K54" s="254"/>
      <c r="L54" s="246">
        <f t="shared" si="44"/>
        <v>0</v>
      </c>
      <c r="M54" s="53"/>
      <c r="N54" s="48">
        <f t="shared" si="45"/>
        <v>0</v>
      </c>
      <c r="O54" s="49">
        <f t="shared" si="46"/>
        <v>0</v>
      </c>
      <c r="P54" s="54">
        <f>K54*G54</f>
        <v>0</v>
      </c>
      <c r="Q54" s="50">
        <f>M54*G54</f>
        <v>0</v>
      </c>
      <c r="R54" s="51">
        <f t="shared" si="47"/>
        <v>0</v>
      </c>
      <c r="S54" s="6"/>
      <c r="T54" s="6"/>
      <c r="U54" s="6"/>
      <c r="V54" s="6"/>
      <c r="W54" s="6"/>
      <c r="X54" s="6"/>
      <c r="Y54" s="6"/>
    </row>
    <row r="55" spans="1:25" ht="12.75" customHeight="1" x14ac:dyDescent="0.3">
      <c r="A55" s="41"/>
      <c r="B55" s="133"/>
      <c r="C55" s="181"/>
      <c r="D55" s="55"/>
      <c r="E55" s="57"/>
      <c r="F55" s="56"/>
      <c r="G55" s="56"/>
      <c r="H55" s="239"/>
      <c r="I55" s="239"/>
      <c r="J55" s="251"/>
      <c r="K55" s="252"/>
      <c r="L55" s="245"/>
      <c r="M55" s="109"/>
      <c r="N55" s="47"/>
      <c r="O55" s="110"/>
      <c r="P55" s="111"/>
      <c r="Q55" s="112"/>
      <c r="R55" s="113"/>
      <c r="S55" s="6"/>
      <c r="T55" s="6"/>
      <c r="U55" s="6"/>
      <c r="V55" s="6"/>
      <c r="W55" s="6"/>
      <c r="X55" s="6"/>
      <c r="Y55" s="6"/>
    </row>
    <row r="56" spans="1:25" ht="12.75" customHeight="1" collapsed="1" x14ac:dyDescent="0.3">
      <c r="A56" s="41"/>
      <c r="B56" s="180" t="s">
        <v>35</v>
      </c>
      <c r="C56" s="134"/>
      <c r="D56" s="42"/>
      <c r="E56" s="58"/>
      <c r="F56" s="44"/>
      <c r="G56" s="45"/>
      <c r="H56" s="242">
        <v>45689</v>
      </c>
      <c r="I56" s="242">
        <v>45689</v>
      </c>
      <c r="J56" s="251"/>
      <c r="K56" s="252"/>
      <c r="L56" s="245"/>
      <c r="M56" s="109"/>
      <c r="N56" s="47"/>
      <c r="O56" s="110"/>
      <c r="P56" s="111"/>
      <c r="Q56" s="112"/>
      <c r="R56" s="113"/>
      <c r="S56" s="6"/>
      <c r="T56" s="6"/>
      <c r="U56" s="6"/>
      <c r="V56" s="6"/>
      <c r="W56" s="6"/>
      <c r="X56" s="6"/>
      <c r="Y56" s="6"/>
    </row>
    <row r="57" spans="1:25" ht="12.75" hidden="1" customHeight="1" outlineLevel="1" x14ac:dyDescent="0.3">
      <c r="A57" s="41"/>
      <c r="B57" s="133" t="s">
        <v>66</v>
      </c>
      <c r="C57" s="134"/>
      <c r="D57" s="55" t="s">
        <v>62</v>
      </c>
      <c r="E57" s="57">
        <v>1</v>
      </c>
      <c r="F57" s="56">
        <f>$W$2</f>
        <v>166.65625</v>
      </c>
      <c r="G57" s="56">
        <f t="shared" ref="G57:G60" si="48">E57*F57</f>
        <v>166.65625</v>
      </c>
      <c r="H57" s="239"/>
      <c r="I57" s="239"/>
      <c r="J57" s="253">
        <f t="shared" ref="J57:J60" si="49">K57*E57</f>
        <v>0</v>
      </c>
      <c r="K57" s="254"/>
      <c r="L57" s="246">
        <f t="shared" ref="L57:L60" si="50">M57*E57</f>
        <v>0</v>
      </c>
      <c r="M57" s="53"/>
      <c r="N57" s="48">
        <f t="shared" ref="N57:N60" si="51">O57*E57</f>
        <v>0</v>
      </c>
      <c r="O57" s="49">
        <f t="shared" ref="O57:O60" si="52">K57+M57</f>
        <v>0</v>
      </c>
      <c r="P57" s="54">
        <f>K57*G57</f>
        <v>0</v>
      </c>
      <c r="Q57" s="50">
        <f>M57*G57</f>
        <v>0</v>
      </c>
      <c r="R57" s="51">
        <f t="shared" ref="R57:R60" si="53">P57+Q57</f>
        <v>0</v>
      </c>
      <c r="S57" s="6"/>
      <c r="T57" s="6"/>
      <c r="U57" s="6"/>
      <c r="V57" s="6"/>
      <c r="W57" s="6"/>
      <c r="X57" s="6"/>
      <c r="Y57" s="6"/>
    </row>
    <row r="58" spans="1:25" ht="12.75" hidden="1" customHeight="1" outlineLevel="1" x14ac:dyDescent="0.3">
      <c r="A58" s="41"/>
      <c r="B58" s="133" t="s">
        <v>67</v>
      </c>
      <c r="C58" s="134"/>
      <c r="D58" s="55" t="s">
        <v>62</v>
      </c>
      <c r="E58" s="57">
        <v>1</v>
      </c>
      <c r="F58" s="56">
        <f>$W$3</f>
        <v>2050</v>
      </c>
      <c r="G58" s="56">
        <f t="shared" si="48"/>
        <v>2050</v>
      </c>
      <c r="H58" s="239"/>
      <c r="I58" s="239"/>
      <c r="J58" s="253">
        <f t="shared" si="49"/>
        <v>0</v>
      </c>
      <c r="K58" s="254"/>
      <c r="L58" s="246">
        <f t="shared" si="50"/>
        <v>0</v>
      </c>
      <c r="M58" s="53"/>
      <c r="N58" s="48">
        <f t="shared" si="51"/>
        <v>0</v>
      </c>
      <c r="O58" s="49">
        <f t="shared" si="52"/>
        <v>0</v>
      </c>
      <c r="P58" s="54">
        <f>K58*G58</f>
        <v>0</v>
      </c>
      <c r="Q58" s="50">
        <f>M58*G58</f>
        <v>0</v>
      </c>
      <c r="R58" s="51">
        <f t="shared" si="53"/>
        <v>0</v>
      </c>
      <c r="S58" s="6"/>
      <c r="T58" s="6"/>
      <c r="U58" s="6"/>
      <c r="V58" s="6"/>
      <c r="W58" s="6"/>
      <c r="X58" s="6"/>
      <c r="Y58" s="6"/>
    </row>
    <row r="59" spans="1:25" ht="12.75" hidden="1" customHeight="1" outlineLevel="1" x14ac:dyDescent="0.3">
      <c r="A59" s="41"/>
      <c r="B59" s="133" t="s">
        <v>72</v>
      </c>
      <c r="C59" s="181"/>
      <c r="D59" s="55" t="s">
        <v>74</v>
      </c>
      <c r="E59" s="57">
        <v>8</v>
      </c>
      <c r="F59" s="56">
        <f>$W$4</f>
        <v>19.065789473684209</v>
      </c>
      <c r="G59" s="56">
        <f t="shared" si="48"/>
        <v>152.52631578947367</v>
      </c>
      <c r="H59" s="239"/>
      <c r="I59" s="239"/>
      <c r="J59" s="253">
        <f t="shared" si="49"/>
        <v>0</v>
      </c>
      <c r="K59" s="254"/>
      <c r="L59" s="246">
        <f t="shared" si="50"/>
        <v>0</v>
      </c>
      <c r="M59" s="53"/>
      <c r="N59" s="48">
        <f t="shared" si="51"/>
        <v>0</v>
      </c>
      <c r="O59" s="49">
        <f t="shared" si="52"/>
        <v>0</v>
      </c>
      <c r="P59" s="54">
        <f>K59*G59</f>
        <v>0</v>
      </c>
      <c r="Q59" s="50">
        <f>M59*G59</f>
        <v>0</v>
      </c>
      <c r="R59" s="51">
        <f t="shared" si="53"/>
        <v>0</v>
      </c>
      <c r="S59" s="6"/>
      <c r="T59" s="6"/>
      <c r="U59" s="6"/>
      <c r="V59" s="6"/>
      <c r="W59" s="6"/>
      <c r="X59" s="6"/>
      <c r="Y59" s="6"/>
    </row>
    <row r="60" spans="1:25" ht="12.75" hidden="1" customHeight="1" outlineLevel="1" x14ac:dyDescent="0.3">
      <c r="A60" s="41"/>
      <c r="B60" s="133" t="s">
        <v>73</v>
      </c>
      <c r="C60" s="181"/>
      <c r="D60" s="55" t="s">
        <v>74</v>
      </c>
      <c r="E60" s="57">
        <v>2</v>
      </c>
      <c r="F60" s="56">
        <f>$W$5</f>
        <v>93.333333333333329</v>
      </c>
      <c r="G60" s="56">
        <f t="shared" si="48"/>
        <v>186.66666666666666</v>
      </c>
      <c r="H60" s="239"/>
      <c r="I60" s="239"/>
      <c r="J60" s="253">
        <f t="shared" si="49"/>
        <v>0</v>
      </c>
      <c r="K60" s="254"/>
      <c r="L60" s="246">
        <f t="shared" si="50"/>
        <v>0</v>
      </c>
      <c r="M60" s="53"/>
      <c r="N60" s="48">
        <f t="shared" si="51"/>
        <v>0</v>
      </c>
      <c r="O60" s="49">
        <f t="shared" si="52"/>
        <v>0</v>
      </c>
      <c r="P60" s="54">
        <f>K60*G60</f>
        <v>0</v>
      </c>
      <c r="Q60" s="50">
        <f>M60*G60</f>
        <v>0</v>
      </c>
      <c r="R60" s="51">
        <f t="shared" si="53"/>
        <v>0</v>
      </c>
      <c r="S60" s="6"/>
      <c r="T60" s="6"/>
      <c r="U60" s="6"/>
      <c r="V60" s="6"/>
      <c r="W60" s="6"/>
      <c r="X60" s="6"/>
      <c r="Y60" s="6"/>
    </row>
    <row r="61" spans="1:25" ht="12.75" customHeight="1" x14ac:dyDescent="0.3">
      <c r="A61" s="41"/>
      <c r="B61" s="133"/>
      <c r="C61" s="134"/>
      <c r="D61" s="55"/>
      <c r="E61" s="57"/>
      <c r="F61" s="56"/>
      <c r="G61" s="56"/>
      <c r="H61" s="239"/>
      <c r="I61" s="239"/>
      <c r="J61" s="251"/>
      <c r="K61" s="252"/>
      <c r="L61" s="245"/>
      <c r="M61" s="109"/>
      <c r="N61" s="47"/>
      <c r="O61" s="110"/>
      <c r="P61" s="111"/>
      <c r="Q61" s="112"/>
      <c r="R61" s="113"/>
      <c r="S61" s="6"/>
      <c r="T61" s="6"/>
      <c r="U61" s="6"/>
      <c r="V61" s="6"/>
      <c r="W61" s="6"/>
      <c r="X61" s="6"/>
      <c r="Y61" s="6"/>
    </row>
    <row r="62" spans="1:25" ht="12.75" customHeight="1" collapsed="1" x14ac:dyDescent="0.3">
      <c r="A62" s="41"/>
      <c r="B62" s="180" t="s">
        <v>36</v>
      </c>
      <c r="C62" s="134"/>
      <c r="D62" s="42"/>
      <c r="E62" s="58"/>
      <c r="F62" s="44"/>
      <c r="G62" s="45"/>
      <c r="H62" s="242">
        <v>45717</v>
      </c>
      <c r="I62" s="242">
        <v>45717</v>
      </c>
      <c r="J62" s="251"/>
      <c r="K62" s="252"/>
      <c r="L62" s="245"/>
      <c r="M62" s="109"/>
      <c r="N62" s="47"/>
      <c r="O62" s="110"/>
      <c r="P62" s="111"/>
      <c r="Q62" s="112"/>
      <c r="R62" s="113"/>
      <c r="S62" s="6"/>
      <c r="T62" s="6"/>
      <c r="U62" s="6"/>
      <c r="V62" s="6"/>
      <c r="W62" s="6"/>
      <c r="X62" s="6"/>
      <c r="Y62" s="6"/>
    </row>
    <row r="63" spans="1:25" ht="12.75" hidden="1" customHeight="1" outlineLevel="1" x14ac:dyDescent="0.3">
      <c r="A63" s="41"/>
      <c r="B63" s="133" t="s">
        <v>66</v>
      </c>
      <c r="C63" s="134"/>
      <c r="D63" s="55" t="s">
        <v>62</v>
      </c>
      <c r="E63" s="57">
        <v>1</v>
      </c>
      <c r="F63" s="56">
        <f>$W$2</f>
        <v>166.65625</v>
      </c>
      <c r="G63" s="56">
        <f t="shared" ref="G63:G66" si="54">E63*F63</f>
        <v>166.65625</v>
      </c>
      <c r="H63" s="239"/>
      <c r="I63" s="239"/>
      <c r="J63" s="253">
        <f t="shared" ref="J63:J66" si="55">K63*E63</f>
        <v>0</v>
      </c>
      <c r="K63" s="254"/>
      <c r="L63" s="246">
        <f t="shared" ref="L63:L66" si="56">M63*E63</f>
        <v>0</v>
      </c>
      <c r="M63" s="53"/>
      <c r="N63" s="48">
        <f t="shared" ref="N63:N66" si="57">O63*E63</f>
        <v>0</v>
      </c>
      <c r="O63" s="49">
        <f t="shared" ref="O63:O66" si="58">K63+M63</f>
        <v>0</v>
      </c>
      <c r="P63" s="54">
        <f>K63*G63</f>
        <v>0</v>
      </c>
      <c r="Q63" s="50">
        <f>M63*G63</f>
        <v>0</v>
      </c>
      <c r="R63" s="51">
        <f t="shared" ref="R63:R66" si="59">P63+Q63</f>
        <v>0</v>
      </c>
      <c r="S63" s="6"/>
      <c r="T63" s="6"/>
      <c r="U63" s="6"/>
      <c r="V63" s="6"/>
      <c r="W63" s="6"/>
      <c r="X63" s="6"/>
      <c r="Y63" s="6"/>
    </row>
    <row r="64" spans="1:25" ht="12.75" hidden="1" customHeight="1" outlineLevel="1" x14ac:dyDescent="0.3">
      <c r="A64" s="41"/>
      <c r="B64" s="133" t="s">
        <v>67</v>
      </c>
      <c r="C64" s="134"/>
      <c r="D64" s="55" t="s">
        <v>62</v>
      </c>
      <c r="E64" s="57">
        <v>1</v>
      </c>
      <c r="F64" s="56">
        <f>$W$3</f>
        <v>2050</v>
      </c>
      <c r="G64" s="56">
        <f t="shared" si="54"/>
        <v>2050</v>
      </c>
      <c r="H64" s="239"/>
      <c r="I64" s="239"/>
      <c r="J64" s="253">
        <f t="shared" si="55"/>
        <v>0</v>
      </c>
      <c r="K64" s="254"/>
      <c r="L64" s="246">
        <f t="shared" si="56"/>
        <v>0</v>
      </c>
      <c r="M64" s="53"/>
      <c r="N64" s="48">
        <f t="shared" si="57"/>
        <v>0</v>
      </c>
      <c r="O64" s="49">
        <f t="shared" si="58"/>
        <v>0</v>
      </c>
      <c r="P64" s="54">
        <f>K64*G64</f>
        <v>0</v>
      </c>
      <c r="Q64" s="50">
        <f>M64*G64</f>
        <v>0</v>
      </c>
      <c r="R64" s="51">
        <f t="shared" si="59"/>
        <v>0</v>
      </c>
      <c r="S64" s="6"/>
      <c r="T64" s="6"/>
      <c r="U64" s="6"/>
      <c r="V64" s="6"/>
      <c r="W64" s="6"/>
      <c r="X64" s="6"/>
      <c r="Y64" s="6"/>
    </row>
    <row r="65" spans="1:25" ht="12.75" hidden="1" customHeight="1" outlineLevel="1" x14ac:dyDescent="0.3">
      <c r="A65" s="41"/>
      <c r="B65" s="133" t="s">
        <v>72</v>
      </c>
      <c r="C65" s="181"/>
      <c r="D65" s="55" t="s">
        <v>74</v>
      </c>
      <c r="E65" s="57">
        <v>8</v>
      </c>
      <c r="F65" s="56">
        <f>$W$4</f>
        <v>19.065789473684209</v>
      </c>
      <c r="G65" s="56">
        <f t="shared" si="54"/>
        <v>152.52631578947367</v>
      </c>
      <c r="H65" s="239"/>
      <c r="I65" s="239"/>
      <c r="J65" s="253">
        <f t="shared" si="55"/>
        <v>0</v>
      </c>
      <c r="K65" s="254"/>
      <c r="L65" s="246">
        <f t="shared" si="56"/>
        <v>0</v>
      </c>
      <c r="M65" s="53"/>
      <c r="N65" s="48">
        <f t="shared" si="57"/>
        <v>0</v>
      </c>
      <c r="O65" s="49">
        <f t="shared" si="58"/>
        <v>0</v>
      </c>
      <c r="P65" s="54">
        <f>K65*G65</f>
        <v>0</v>
      </c>
      <c r="Q65" s="50">
        <f>M65*G65</f>
        <v>0</v>
      </c>
      <c r="R65" s="51">
        <f t="shared" si="59"/>
        <v>0</v>
      </c>
      <c r="S65" s="6"/>
      <c r="T65" s="6"/>
      <c r="U65" s="6"/>
      <c r="V65" s="6"/>
      <c r="W65" s="6"/>
      <c r="X65" s="6"/>
      <c r="Y65" s="6"/>
    </row>
    <row r="66" spans="1:25" ht="12.75" hidden="1" customHeight="1" outlineLevel="1" x14ac:dyDescent="0.3">
      <c r="A66" s="41"/>
      <c r="B66" s="133" t="s">
        <v>73</v>
      </c>
      <c r="C66" s="181"/>
      <c r="D66" s="55" t="s">
        <v>74</v>
      </c>
      <c r="E66" s="57">
        <v>2</v>
      </c>
      <c r="F66" s="56">
        <f>$W$5</f>
        <v>93.333333333333329</v>
      </c>
      <c r="G66" s="56">
        <f t="shared" si="54"/>
        <v>186.66666666666666</v>
      </c>
      <c r="H66" s="239"/>
      <c r="I66" s="239"/>
      <c r="J66" s="253">
        <f t="shared" si="55"/>
        <v>0</v>
      </c>
      <c r="K66" s="254"/>
      <c r="L66" s="246">
        <f t="shared" si="56"/>
        <v>0</v>
      </c>
      <c r="M66" s="53"/>
      <c r="N66" s="48">
        <f t="shared" si="57"/>
        <v>0</v>
      </c>
      <c r="O66" s="49">
        <f t="shared" si="58"/>
        <v>0</v>
      </c>
      <c r="P66" s="54">
        <f>K66*G66</f>
        <v>0</v>
      </c>
      <c r="Q66" s="50">
        <f>M66*G66</f>
        <v>0</v>
      </c>
      <c r="R66" s="51">
        <f t="shared" si="59"/>
        <v>0</v>
      </c>
      <c r="S66" s="6"/>
      <c r="T66" s="6"/>
      <c r="U66" s="6"/>
      <c r="V66" s="6"/>
      <c r="W66" s="6"/>
      <c r="X66" s="6"/>
      <c r="Y66" s="6"/>
    </row>
    <row r="67" spans="1:25" ht="12.75" customHeight="1" x14ac:dyDescent="0.3">
      <c r="A67" s="41"/>
      <c r="B67" s="133"/>
      <c r="C67" s="181"/>
      <c r="D67" s="55"/>
      <c r="E67" s="57"/>
      <c r="F67" s="56"/>
      <c r="G67" s="56"/>
      <c r="H67" s="239"/>
      <c r="I67" s="239"/>
      <c r="J67" s="251"/>
      <c r="K67" s="252"/>
      <c r="L67" s="245"/>
      <c r="M67" s="109"/>
      <c r="N67" s="47"/>
      <c r="O67" s="110"/>
      <c r="P67" s="111"/>
      <c r="Q67" s="112"/>
      <c r="R67" s="113"/>
      <c r="S67" s="6"/>
      <c r="T67" s="6"/>
      <c r="U67" s="6"/>
      <c r="V67" s="6"/>
      <c r="W67" s="6"/>
      <c r="X67" s="6"/>
      <c r="Y67" s="6"/>
    </row>
    <row r="68" spans="1:25" ht="12.75" customHeight="1" collapsed="1" x14ac:dyDescent="0.3">
      <c r="A68" s="41"/>
      <c r="B68" s="180" t="s">
        <v>37</v>
      </c>
      <c r="C68" s="134"/>
      <c r="D68" s="42"/>
      <c r="E68" s="58"/>
      <c r="F68" s="44"/>
      <c r="G68" s="45"/>
      <c r="H68" s="242">
        <v>45717</v>
      </c>
      <c r="I68" s="242">
        <v>45717</v>
      </c>
      <c r="J68" s="251"/>
      <c r="K68" s="252"/>
      <c r="L68" s="245"/>
      <c r="M68" s="109"/>
      <c r="N68" s="47"/>
      <c r="O68" s="110"/>
      <c r="P68" s="111"/>
      <c r="Q68" s="112"/>
      <c r="R68" s="113"/>
      <c r="S68" s="6"/>
      <c r="T68" s="6"/>
      <c r="U68" s="6"/>
      <c r="V68" s="6"/>
      <c r="W68" s="6"/>
      <c r="X68" s="6"/>
      <c r="Y68" s="6"/>
    </row>
    <row r="69" spans="1:25" ht="12.75" hidden="1" customHeight="1" outlineLevel="1" x14ac:dyDescent="0.3">
      <c r="A69" s="41"/>
      <c r="B69" s="133" t="s">
        <v>66</v>
      </c>
      <c r="C69" s="134"/>
      <c r="D69" s="55" t="s">
        <v>62</v>
      </c>
      <c r="E69" s="57">
        <v>1</v>
      </c>
      <c r="F69" s="56">
        <f>$W$2</f>
        <v>166.65625</v>
      </c>
      <c r="G69" s="56">
        <f t="shared" ref="G69:G72" si="60">E69*F69</f>
        <v>166.65625</v>
      </c>
      <c r="H69" s="239"/>
      <c r="I69" s="239"/>
      <c r="J69" s="253">
        <f t="shared" ref="J69:J72" si="61">K69*E69</f>
        <v>0</v>
      </c>
      <c r="K69" s="254"/>
      <c r="L69" s="246">
        <f t="shared" ref="L69:L72" si="62">M69*E69</f>
        <v>0</v>
      </c>
      <c r="M69" s="53"/>
      <c r="N69" s="48">
        <f t="shared" ref="N69:N72" si="63">O69*E69</f>
        <v>0</v>
      </c>
      <c r="O69" s="49">
        <f t="shared" ref="O69:O72" si="64">K69+M69</f>
        <v>0</v>
      </c>
      <c r="P69" s="54">
        <f>K69*G69</f>
        <v>0</v>
      </c>
      <c r="Q69" s="50">
        <f>M69*G69</f>
        <v>0</v>
      </c>
      <c r="R69" s="51">
        <f t="shared" ref="R69:R72" si="65">P69+Q69</f>
        <v>0</v>
      </c>
      <c r="S69" s="6"/>
      <c r="T69" s="6"/>
      <c r="U69" s="6"/>
      <c r="V69" s="6"/>
      <c r="W69" s="6"/>
      <c r="X69" s="6"/>
      <c r="Y69" s="6"/>
    </row>
    <row r="70" spans="1:25" ht="12.75" hidden="1" customHeight="1" outlineLevel="1" x14ac:dyDescent="0.3">
      <c r="A70" s="41"/>
      <c r="B70" s="133" t="s">
        <v>67</v>
      </c>
      <c r="C70" s="134"/>
      <c r="D70" s="55" t="s">
        <v>62</v>
      </c>
      <c r="E70" s="57">
        <v>1</v>
      </c>
      <c r="F70" s="56">
        <f>$W$3</f>
        <v>2050</v>
      </c>
      <c r="G70" s="56">
        <f t="shared" si="60"/>
        <v>2050</v>
      </c>
      <c r="H70" s="239"/>
      <c r="I70" s="239"/>
      <c r="J70" s="253">
        <f t="shared" si="61"/>
        <v>0</v>
      </c>
      <c r="K70" s="254"/>
      <c r="L70" s="246">
        <f t="shared" si="62"/>
        <v>0</v>
      </c>
      <c r="M70" s="53"/>
      <c r="N70" s="48">
        <f t="shared" si="63"/>
        <v>0</v>
      </c>
      <c r="O70" s="49">
        <f t="shared" si="64"/>
        <v>0</v>
      </c>
      <c r="P70" s="54">
        <f>K70*G70</f>
        <v>0</v>
      </c>
      <c r="Q70" s="50">
        <f>M70*G70</f>
        <v>0</v>
      </c>
      <c r="R70" s="51">
        <f t="shared" si="65"/>
        <v>0</v>
      </c>
      <c r="S70" s="6"/>
      <c r="T70" s="6"/>
      <c r="U70" s="6"/>
      <c r="V70" s="6"/>
      <c r="W70" s="6"/>
      <c r="X70" s="6"/>
      <c r="Y70" s="6"/>
    </row>
    <row r="71" spans="1:25" ht="12.75" hidden="1" customHeight="1" outlineLevel="1" x14ac:dyDescent="0.3">
      <c r="A71" s="41"/>
      <c r="B71" s="133" t="s">
        <v>72</v>
      </c>
      <c r="C71" s="181"/>
      <c r="D71" s="55" t="s">
        <v>74</v>
      </c>
      <c r="E71" s="57">
        <v>8</v>
      </c>
      <c r="F71" s="56">
        <f>$W$4</f>
        <v>19.065789473684209</v>
      </c>
      <c r="G71" s="56">
        <f t="shared" si="60"/>
        <v>152.52631578947367</v>
      </c>
      <c r="H71" s="239"/>
      <c r="I71" s="239"/>
      <c r="J71" s="253">
        <f t="shared" si="61"/>
        <v>0</v>
      </c>
      <c r="K71" s="254"/>
      <c r="L71" s="246">
        <f t="shared" si="62"/>
        <v>0</v>
      </c>
      <c r="M71" s="53"/>
      <c r="N71" s="48">
        <f t="shared" si="63"/>
        <v>0</v>
      </c>
      <c r="O71" s="49">
        <f t="shared" si="64"/>
        <v>0</v>
      </c>
      <c r="P71" s="54">
        <f>K71*G71</f>
        <v>0</v>
      </c>
      <c r="Q71" s="50">
        <f>M71*G71</f>
        <v>0</v>
      </c>
      <c r="R71" s="51">
        <f t="shared" si="65"/>
        <v>0</v>
      </c>
      <c r="S71" s="6"/>
      <c r="T71" s="6"/>
      <c r="U71" s="6"/>
      <c r="V71" s="6"/>
      <c r="W71" s="6"/>
      <c r="X71" s="6"/>
      <c r="Y71" s="6"/>
    </row>
    <row r="72" spans="1:25" ht="12.75" hidden="1" customHeight="1" outlineLevel="1" x14ac:dyDescent="0.3">
      <c r="A72" s="41"/>
      <c r="B72" s="133" t="s">
        <v>73</v>
      </c>
      <c r="C72" s="181"/>
      <c r="D72" s="55" t="s">
        <v>74</v>
      </c>
      <c r="E72" s="57">
        <v>2</v>
      </c>
      <c r="F72" s="56">
        <f>$W$5</f>
        <v>93.333333333333329</v>
      </c>
      <c r="G72" s="56">
        <f t="shared" si="60"/>
        <v>186.66666666666666</v>
      </c>
      <c r="H72" s="239"/>
      <c r="I72" s="239"/>
      <c r="J72" s="253">
        <f t="shared" si="61"/>
        <v>0</v>
      </c>
      <c r="K72" s="254"/>
      <c r="L72" s="246">
        <f t="shared" si="62"/>
        <v>0</v>
      </c>
      <c r="M72" s="53"/>
      <c r="N72" s="48">
        <f t="shared" si="63"/>
        <v>0</v>
      </c>
      <c r="O72" s="49">
        <f t="shared" si="64"/>
        <v>0</v>
      </c>
      <c r="P72" s="54">
        <f>K72*G72</f>
        <v>0</v>
      </c>
      <c r="Q72" s="50">
        <f>M72*G72</f>
        <v>0</v>
      </c>
      <c r="R72" s="51">
        <f t="shared" si="65"/>
        <v>0</v>
      </c>
      <c r="S72" s="6"/>
      <c r="T72" s="6"/>
      <c r="U72" s="6"/>
      <c r="V72" s="6"/>
      <c r="W72" s="6"/>
      <c r="X72" s="6"/>
      <c r="Y72" s="6"/>
    </row>
    <row r="73" spans="1:25" ht="12.75" customHeight="1" x14ac:dyDescent="0.3">
      <c r="A73" s="41"/>
      <c r="B73" s="133"/>
      <c r="C73" s="134"/>
      <c r="D73" s="55"/>
      <c r="E73" s="57"/>
      <c r="F73" s="56"/>
      <c r="G73" s="56"/>
      <c r="H73" s="239"/>
      <c r="I73" s="239"/>
      <c r="J73" s="251"/>
      <c r="K73" s="252"/>
      <c r="L73" s="245"/>
      <c r="M73" s="109"/>
      <c r="N73" s="47"/>
      <c r="O73" s="110"/>
      <c r="P73" s="111"/>
      <c r="Q73" s="112"/>
      <c r="R73" s="113"/>
      <c r="S73" s="6"/>
      <c r="T73" s="6"/>
      <c r="U73" s="6"/>
      <c r="V73" s="6"/>
      <c r="W73" s="6"/>
      <c r="X73" s="6"/>
      <c r="Y73" s="6"/>
    </row>
    <row r="74" spans="1:25" ht="12.75" customHeight="1" collapsed="1" x14ac:dyDescent="0.3">
      <c r="A74" s="41"/>
      <c r="B74" s="180" t="s">
        <v>38</v>
      </c>
      <c r="C74" s="134"/>
      <c r="D74" s="42"/>
      <c r="E74" s="58"/>
      <c r="F74" s="44"/>
      <c r="G74" s="45"/>
      <c r="H74" s="240">
        <v>45748</v>
      </c>
      <c r="I74" s="239">
        <v>45748</v>
      </c>
      <c r="J74" s="251"/>
      <c r="K74" s="252"/>
      <c r="L74" s="245"/>
      <c r="M74" s="109"/>
      <c r="N74" s="47"/>
      <c r="O74" s="110"/>
      <c r="P74" s="111"/>
      <c r="Q74" s="112"/>
      <c r="R74" s="113"/>
      <c r="S74" s="6"/>
      <c r="T74" s="6"/>
      <c r="U74" s="6"/>
      <c r="V74" s="6"/>
      <c r="W74" s="6"/>
      <c r="X74" s="6"/>
      <c r="Y74" s="6"/>
    </row>
    <row r="75" spans="1:25" ht="12.75" hidden="1" customHeight="1" outlineLevel="1" x14ac:dyDescent="0.3">
      <c r="A75" s="41"/>
      <c r="B75" s="133" t="s">
        <v>66</v>
      </c>
      <c r="C75" s="134"/>
      <c r="D75" s="55" t="s">
        <v>62</v>
      </c>
      <c r="E75" s="57">
        <v>1</v>
      </c>
      <c r="F75" s="56">
        <f>$W$2</f>
        <v>166.65625</v>
      </c>
      <c r="G75" s="56">
        <f t="shared" ref="G75:G78" si="66">E75*F75</f>
        <v>166.65625</v>
      </c>
      <c r="H75" s="239"/>
      <c r="I75" s="239"/>
      <c r="J75" s="253">
        <f t="shared" ref="J75:J78" si="67">K75*E75</f>
        <v>0</v>
      </c>
      <c r="K75" s="254"/>
      <c r="L75" s="246">
        <f t="shared" ref="L75:L78" si="68">M75*E75</f>
        <v>0</v>
      </c>
      <c r="M75" s="53"/>
      <c r="N75" s="48">
        <f t="shared" ref="N75:N78" si="69">O75*E75</f>
        <v>0</v>
      </c>
      <c r="O75" s="49">
        <f t="shared" ref="O75:O78" si="70">K75+M75</f>
        <v>0</v>
      </c>
      <c r="P75" s="54">
        <f>K75*G75</f>
        <v>0</v>
      </c>
      <c r="Q75" s="50">
        <f>M75*G75</f>
        <v>0</v>
      </c>
      <c r="R75" s="51">
        <f t="shared" ref="R75:R78" si="71">P75+Q75</f>
        <v>0</v>
      </c>
      <c r="S75" s="6"/>
      <c r="T75" s="6"/>
      <c r="U75" s="6"/>
      <c r="V75" s="6"/>
      <c r="W75" s="6"/>
      <c r="X75" s="6"/>
      <c r="Y75" s="6"/>
    </row>
    <row r="76" spans="1:25" ht="12.75" hidden="1" customHeight="1" outlineLevel="1" x14ac:dyDescent="0.3">
      <c r="A76" s="41"/>
      <c r="B76" s="133" t="s">
        <v>67</v>
      </c>
      <c r="C76" s="134"/>
      <c r="D76" s="55" t="s">
        <v>62</v>
      </c>
      <c r="E76" s="57">
        <v>1</v>
      </c>
      <c r="F76" s="56">
        <f>$W$3</f>
        <v>2050</v>
      </c>
      <c r="G76" s="56">
        <f t="shared" si="66"/>
        <v>2050</v>
      </c>
      <c r="H76" s="239"/>
      <c r="I76" s="239"/>
      <c r="J76" s="253">
        <f t="shared" si="67"/>
        <v>0</v>
      </c>
      <c r="K76" s="254"/>
      <c r="L76" s="246">
        <f t="shared" si="68"/>
        <v>0</v>
      </c>
      <c r="M76" s="53"/>
      <c r="N76" s="48">
        <f t="shared" si="69"/>
        <v>0</v>
      </c>
      <c r="O76" s="49">
        <f t="shared" si="70"/>
        <v>0</v>
      </c>
      <c r="P76" s="54">
        <f>K76*G76</f>
        <v>0</v>
      </c>
      <c r="Q76" s="50">
        <f>M76*G76</f>
        <v>0</v>
      </c>
      <c r="R76" s="51">
        <f t="shared" si="71"/>
        <v>0</v>
      </c>
      <c r="S76" s="6"/>
      <c r="T76" s="6"/>
      <c r="U76" s="6"/>
      <c r="V76" s="6"/>
      <c r="W76" s="6"/>
      <c r="X76" s="6"/>
      <c r="Y76" s="6"/>
    </row>
    <row r="77" spans="1:25" ht="12.75" hidden="1" customHeight="1" outlineLevel="1" x14ac:dyDescent="0.3">
      <c r="A77" s="41"/>
      <c r="B77" s="133" t="s">
        <v>72</v>
      </c>
      <c r="C77" s="181"/>
      <c r="D77" s="55" t="s">
        <v>74</v>
      </c>
      <c r="E77" s="57">
        <v>8</v>
      </c>
      <c r="F77" s="56">
        <f>$W$4</f>
        <v>19.065789473684209</v>
      </c>
      <c r="G77" s="56">
        <f t="shared" si="66"/>
        <v>152.52631578947367</v>
      </c>
      <c r="H77" s="239"/>
      <c r="I77" s="239"/>
      <c r="J77" s="253">
        <f t="shared" si="67"/>
        <v>0</v>
      </c>
      <c r="K77" s="254"/>
      <c r="L77" s="246">
        <f t="shared" si="68"/>
        <v>0</v>
      </c>
      <c r="M77" s="53"/>
      <c r="N77" s="48">
        <f t="shared" si="69"/>
        <v>0</v>
      </c>
      <c r="O77" s="49">
        <f t="shared" si="70"/>
        <v>0</v>
      </c>
      <c r="P77" s="54">
        <f>K77*G77</f>
        <v>0</v>
      </c>
      <c r="Q77" s="50">
        <f>M77*G77</f>
        <v>0</v>
      </c>
      <c r="R77" s="51">
        <f t="shared" si="71"/>
        <v>0</v>
      </c>
      <c r="S77" s="6"/>
      <c r="T77" s="6"/>
      <c r="U77" s="6"/>
      <c r="V77" s="6"/>
      <c r="W77" s="6"/>
      <c r="X77" s="6"/>
      <c r="Y77" s="6"/>
    </row>
    <row r="78" spans="1:25" ht="12.75" hidden="1" customHeight="1" outlineLevel="1" x14ac:dyDescent="0.3">
      <c r="A78" s="41"/>
      <c r="B78" s="133" t="s">
        <v>73</v>
      </c>
      <c r="C78" s="181"/>
      <c r="D78" s="55" t="s">
        <v>74</v>
      </c>
      <c r="E78" s="57">
        <v>2</v>
      </c>
      <c r="F78" s="56">
        <f>$W$5</f>
        <v>93.333333333333329</v>
      </c>
      <c r="G78" s="56">
        <f t="shared" si="66"/>
        <v>186.66666666666666</v>
      </c>
      <c r="H78" s="239"/>
      <c r="I78" s="239"/>
      <c r="J78" s="253">
        <f t="shared" si="67"/>
        <v>0</v>
      </c>
      <c r="K78" s="254"/>
      <c r="L78" s="246">
        <f t="shared" si="68"/>
        <v>0</v>
      </c>
      <c r="M78" s="53"/>
      <c r="N78" s="48">
        <f t="shared" si="69"/>
        <v>0</v>
      </c>
      <c r="O78" s="49">
        <f t="shared" si="70"/>
        <v>0</v>
      </c>
      <c r="P78" s="54">
        <f>K78*G78</f>
        <v>0</v>
      </c>
      <c r="Q78" s="50">
        <f>M78*G78</f>
        <v>0</v>
      </c>
      <c r="R78" s="51">
        <f t="shared" si="71"/>
        <v>0</v>
      </c>
      <c r="S78" s="6"/>
      <c r="T78" s="6"/>
      <c r="U78" s="6"/>
      <c r="V78" s="6"/>
      <c r="W78" s="6"/>
      <c r="X78" s="6"/>
      <c r="Y78" s="6"/>
    </row>
    <row r="79" spans="1:25" ht="12.75" customHeight="1" x14ac:dyDescent="0.3">
      <c r="A79" s="41"/>
      <c r="B79" s="133"/>
      <c r="C79" s="181"/>
      <c r="D79" s="55"/>
      <c r="E79" s="57"/>
      <c r="F79" s="56"/>
      <c r="G79" s="56"/>
      <c r="H79" s="239"/>
      <c r="I79" s="239"/>
      <c r="J79" s="251"/>
      <c r="K79" s="252"/>
      <c r="L79" s="245"/>
      <c r="M79" s="109"/>
      <c r="N79" s="47"/>
      <c r="O79" s="110"/>
      <c r="P79" s="111"/>
      <c r="Q79" s="112"/>
      <c r="R79" s="113"/>
      <c r="S79" s="6"/>
      <c r="T79" s="6"/>
      <c r="U79" s="6"/>
      <c r="V79" s="6"/>
      <c r="W79" s="6"/>
      <c r="X79" s="6"/>
      <c r="Y79" s="6"/>
    </row>
    <row r="80" spans="1:25" ht="12.75" customHeight="1" collapsed="1" x14ac:dyDescent="0.3">
      <c r="A80" s="41"/>
      <c r="B80" s="180" t="s">
        <v>39</v>
      </c>
      <c r="C80" s="134"/>
      <c r="D80" s="42"/>
      <c r="E80" s="58"/>
      <c r="F80" s="44"/>
      <c r="G80" s="45"/>
      <c r="H80" s="240">
        <v>45748</v>
      </c>
      <c r="I80" s="239">
        <v>45748</v>
      </c>
      <c r="J80" s="251"/>
      <c r="K80" s="252"/>
      <c r="L80" s="245"/>
      <c r="M80" s="109"/>
      <c r="N80" s="47"/>
      <c r="O80" s="110"/>
      <c r="P80" s="111"/>
      <c r="Q80" s="112"/>
      <c r="R80" s="113"/>
      <c r="S80" s="6"/>
      <c r="T80" s="6"/>
      <c r="U80" s="6"/>
      <c r="V80" s="6"/>
      <c r="W80" s="6"/>
      <c r="X80" s="6"/>
      <c r="Y80" s="6"/>
    </row>
    <row r="81" spans="1:25" ht="12.75" hidden="1" customHeight="1" outlineLevel="1" x14ac:dyDescent="0.3">
      <c r="A81" s="41"/>
      <c r="B81" s="133" t="s">
        <v>66</v>
      </c>
      <c r="C81" s="134"/>
      <c r="D81" s="55" t="s">
        <v>62</v>
      </c>
      <c r="E81" s="57">
        <v>1</v>
      </c>
      <c r="F81" s="56">
        <f>$W$2</f>
        <v>166.65625</v>
      </c>
      <c r="G81" s="56">
        <f t="shared" ref="G81:G84" si="72">E81*F81</f>
        <v>166.65625</v>
      </c>
      <c r="H81" s="239"/>
      <c r="I81" s="239"/>
      <c r="J81" s="253">
        <f t="shared" ref="J81:J84" si="73">K81*E81</f>
        <v>0</v>
      </c>
      <c r="K81" s="254"/>
      <c r="L81" s="246">
        <f t="shared" ref="L81:L84" si="74">M81*E81</f>
        <v>0</v>
      </c>
      <c r="M81" s="53"/>
      <c r="N81" s="48">
        <f t="shared" ref="N81:N84" si="75">O81*E81</f>
        <v>0</v>
      </c>
      <c r="O81" s="49">
        <f t="shared" ref="O81:O84" si="76">K81+M81</f>
        <v>0</v>
      </c>
      <c r="P81" s="54">
        <f>K81*G81</f>
        <v>0</v>
      </c>
      <c r="Q81" s="50">
        <f>M81*G81</f>
        <v>0</v>
      </c>
      <c r="R81" s="51">
        <f t="shared" ref="R81:R84" si="77">P81+Q81</f>
        <v>0</v>
      </c>
      <c r="S81" s="6"/>
      <c r="T81" s="6"/>
      <c r="U81" s="6"/>
      <c r="V81" s="6"/>
      <c r="W81" s="6"/>
      <c r="X81" s="6"/>
      <c r="Y81" s="6"/>
    </row>
    <row r="82" spans="1:25" ht="12.75" hidden="1" customHeight="1" outlineLevel="1" x14ac:dyDescent="0.3">
      <c r="A82" s="41"/>
      <c r="B82" s="133" t="s">
        <v>67</v>
      </c>
      <c r="C82" s="134"/>
      <c r="D82" s="55" t="s">
        <v>62</v>
      </c>
      <c r="E82" s="57">
        <v>1</v>
      </c>
      <c r="F82" s="56">
        <f>$W$3</f>
        <v>2050</v>
      </c>
      <c r="G82" s="56">
        <f t="shared" si="72"/>
        <v>2050</v>
      </c>
      <c r="H82" s="239"/>
      <c r="I82" s="239"/>
      <c r="J82" s="253">
        <f t="shared" si="73"/>
        <v>0</v>
      </c>
      <c r="K82" s="254"/>
      <c r="L82" s="246">
        <f t="shared" si="74"/>
        <v>0</v>
      </c>
      <c r="M82" s="53"/>
      <c r="N82" s="48">
        <f t="shared" si="75"/>
        <v>0</v>
      </c>
      <c r="O82" s="49">
        <f t="shared" si="76"/>
        <v>0</v>
      </c>
      <c r="P82" s="54">
        <f>K82*G82</f>
        <v>0</v>
      </c>
      <c r="Q82" s="50">
        <f>M82*G82</f>
        <v>0</v>
      </c>
      <c r="R82" s="51">
        <f t="shared" si="77"/>
        <v>0</v>
      </c>
      <c r="S82" s="6"/>
      <c r="T82" s="6"/>
      <c r="U82" s="6"/>
      <c r="V82" s="6"/>
      <c r="W82" s="6"/>
      <c r="X82" s="6"/>
      <c r="Y82" s="6"/>
    </row>
    <row r="83" spans="1:25" ht="12.75" hidden="1" customHeight="1" outlineLevel="1" x14ac:dyDescent="0.3">
      <c r="A83" s="41"/>
      <c r="B83" s="133" t="s">
        <v>72</v>
      </c>
      <c r="C83" s="181"/>
      <c r="D83" s="55" t="s">
        <v>74</v>
      </c>
      <c r="E83" s="57">
        <v>8</v>
      </c>
      <c r="F83" s="56">
        <f>$W$4</f>
        <v>19.065789473684209</v>
      </c>
      <c r="G83" s="56">
        <f t="shared" si="72"/>
        <v>152.52631578947367</v>
      </c>
      <c r="H83" s="239"/>
      <c r="I83" s="239"/>
      <c r="J83" s="253">
        <f t="shared" si="73"/>
        <v>0</v>
      </c>
      <c r="K83" s="254"/>
      <c r="L83" s="246">
        <f t="shared" si="74"/>
        <v>0</v>
      </c>
      <c r="M83" s="53"/>
      <c r="N83" s="48">
        <f t="shared" si="75"/>
        <v>0</v>
      </c>
      <c r="O83" s="49">
        <f t="shared" si="76"/>
        <v>0</v>
      </c>
      <c r="P83" s="54">
        <f>K83*G83</f>
        <v>0</v>
      </c>
      <c r="Q83" s="50">
        <f>M83*G83</f>
        <v>0</v>
      </c>
      <c r="R83" s="51">
        <f t="shared" si="77"/>
        <v>0</v>
      </c>
      <c r="S83" s="6"/>
      <c r="T83" s="6"/>
      <c r="U83" s="6"/>
      <c r="V83" s="6"/>
      <c r="W83" s="6"/>
      <c r="X83" s="6"/>
      <c r="Y83" s="6"/>
    </row>
    <row r="84" spans="1:25" ht="12.75" hidden="1" customHeight="1" outlineLevel="1" x14ac:dyDescent="0.3">
      <c r="A84" s="41"/>
      <c r="B84" s="133" t="s">
        <v>73</v>
      </c>
      <c r="C84" s="181"/>
      <c r="D84" s="55" t="s">
        <v>74</v>
      </c>
      <c r="E84" s="57">
        <v>2</v>
      </c>
      <c r="F84" s="56">
        <f>$W$5</f>
        <v>93.333333333333329</v>
      </c>
      <c r="G84" s="56">
        <f t="shared" si="72"/>
        <v>186.66666666666666</v>
      </c>
      <c r="H84" s="239"/>
      <c r="I84" s="239"/>
      <c r="J84" s="253">
        <f t="shared" si="73"/>
        <v>0</v>
      </c>
      <c r="K84" s="254"/>
      <c r="L84" s="246">
        <f t="shared" si="74"/>
        <v>0</v>
      </c>
      <c r="M84" s="53"/>
      <c r="N84" s="48">
        <f t="shared" si="75"/>
        <v>0</v>
      </c>
      <c r="O84" s="49">
        <f t="shared" si="76"/>
        <v>0</v>
      </c>
      <c r="P84" s="54">
        <f>K84*G84</f>
        <v>0</v>
      </c>
      <c r="Q84" s="50">
        <f>M84*G84</f>
        <v>0</v>
      </c>
      <c r="R84" s="51">
        <f t="shared" si="77"/>
        <v>0</v>
      </c>
      <c r="S84" s="6"/>
      <c r="T84" s="6"/>
      <c r="U84" s="6"/>
      <c r="V84" s="6"/>
      <c r="W84" s="6"/>
      <c r="X84" s="6"/>
      <c r="Y84" s="6"/>
    </row>
    <row r="85" spans="1:25" ht="12.75" customHeight="1" x14ac:dyDescent="0.3">
      <c r="A85" s="41"/>
      <c r="B85" s="133"/>
      <c r="C85" s="181"/>
      <c r="D85" s="55"/>
      <c r="E85" s="57"/>
      <c r="F85" s="56"/>
      <c r="G85" s="56"/>
      <c r="H85" s="239"/>
      <c r="I85" s="239"/>
      <c r="J85" s="251"/>
      <c r="K85" s="252"/>
      <c r="L85" s="245"/>
      <c r="M85" s="109"/>
      <c r="N85" s="47"/>
      <c r="O85" s="110"/>
      <c r="P85" s="111"/>
      <c r="Q85" s="112"/>
      <c r="R85" s="113"/>
      <c r="S85" s="6"/>
      <c r="T85" s="6"/>
      <c r="U85" s="6"/>
      <c r="V85" s="6"/>
      <c r="W85" s="6"/>
      <c r="X85" s="6"/>
      <c r="Y85" s="6"/>
    </row>
    <row r="86" spans="1:25" ht="12.75" customHeight="1" collapsed="1" x14ac:dyDescent="0.3">
      <c r="A86" s="41"/>
      <c r="B86" s="180" t="s">
        <v>40</v>
      </c>
      <c r="C86" s="134"/>
      <c r="D86" s="42"/>
      <c r="E86" s="58"/>
      <c r="F86" s="44"/>
      <c r="G86" s="45"/>
      <c r="H86" s="240">
        <v>45778</v>
      </c>
      <c r="I86" s="239">
        <v>45778</v>
      </c>
      <c r="J86" s="251"/>
      <c r="K86" s="252"/>
      <c r="L86" s="245"/>
      <c r="M86" s="109"/>
      <c r="N86" s="47"/>
      <c r="O86" s="110"/>
      <c r="P86" s="111"/>
      <c r="Q86" s="112"/>
      <c r="R86" s="113"/>
      <c r="S86" s="6"/>
      <c r="T86" s="6"/>
      <c r="U86" s="6"/>
      <c r="V86" s="6"/>
      <c r="W86" s="6"/>
      <c r="X86" s="6"/>
      <c r="Y86" s="6"/>
    </row>
    <row r="87" spans="1:25" ht="12.75" hidden="1" customHeight="1" outlineLevel="1" x14ac:dyDescent="0.3">
      <c r="A87" s="41"/>
      <c r="B87" s="133" t="s">
        <v>66</v>
      </c>
      <c r="C87" s="134"/>
      <c r="D87" s="55" t="s">
        <v>62</v>
      </c>
      <c r="E87" s="57">
        <v>1</v>
      </c>
      <c r="F87" s="56">
        <f>$W$2</f>
        <v>166.65625</v>
      </c>
      <c r="G87" s="56">
        <f t="shared" ref="G87:G90" si="78">E87*F87</f>
        <v>166.65625</v>
      </c>
      <c r="H87" s="239"/>
      <c r="I87" s="239"/>
      <c r="J87" s="253">
        <f t="shared" ref="J87:J90" si="79">K87*E87</f>
        <v>0</v>
      </c>
      <c r="K87" s="254"/>
      <c r="L87" s="246">
        <f t="shared" ref="L87:L90" si="80">M87*E87</f>
        <v>0</v>
      </c>
      <c r="M87" s="53"/>
      <c r="N87" s="48">
        <f t="shared" ref="N87:N90" si="81">O87*E87</f>
        <v>0</v>
      </c>
      <c r="O87" s="49">
        <f t="shared" ref="O87:O90" si="82">K87+M87</f>
        <v>0</v>
      </c>
      <c r="P87" s="54">
        <f>K87*G87</f>
        <v>0</v>
      </c>
      <c r="Q87" s="50">
        <f>M87*G87</f>
        <v>0</v>
      </c>
      <c r="R87" s="51">
        <f t="shared" ref="R87:R90" si="83">P87+Q87</f>
        <v>0</v>
      </c>
      <c r="S87" s="6"/>
      <c r="T87" s="6"/>
      <c r="U87" s="6"/>
      <c r="V87" s="6"/>
      <c r="W87" s="6"/>
      <c r="X87" s="6"/>
      <c r="Y87" s="6"/>
    </row>
    <row r="88" spans="1:25" ht="12.75" hidden="1" customHeight="1" outlineLevel="1" x14ac:dyDescent="0.3">
      <c r="A88" s="41"/>
      <c r="B88" s="133" t="s">
        <v>67</v>
      </c>
      <c r="C88" s="134"/>
      <c r="D88" s="55" t="s">
        <v>62</v>
      </c>
      <c r="E88" s="57">
        <v>1</v>
      </c>
      <c r="F88" s="56">
        <f>$W$3</f>
        <v>2050</v>
      </c>
      <c r="G88" s="56">
        <f t="shared" si="78"/>
        <v>2050</v>
      </c>
      <c r="H88" s="239"/>
      <c r="I88" s="239"/>
      <c r="J88" s="253">
        <f t="shared" si="79"/>
        <v>0</v>
      </c>
      <c r="K88" s="254"/>
      <c r="L88" s="246">
        <f t="shared" si="80"/>
        <v>0</v>
      </c>
      <c r="M88" s="53"/>
      <c r="N88" s="48">
        <f t="shared" si="81"/>
        <v>0</v>
      </c>
      <c r="O88" s="49">
        <f t="shared" si="82"/>
        <v>0</v>
      </c>
      <c r="P88" s="54">
        <f>K88*G88</f>
        <v>0</v>
      </c>
      <c r="Q88" s="50">
        <f>M88*G88</f>
        <v>0</v>
      </c>
      <c r="R88" s="51">
        <f t="shared" si="83"/>
        <v>0</v>
      </c>
      <c r="S88" s="6"/>
      <c r="T88" s="6"/>
      <c r="U88" s="6"/>
      <c r="V88" s="6"/>
      <c r="W88" s="6"/>
      <c r="X88" s="6"/>
      <c r="Y88" s="6"/>
    </row>
    <row r="89" spans="1:25" ht="12.75" hidden="1" customHeight="1" outlineLevel="1" x14ac:dyDescent="0.3">
      <c r="A89" s="41"/>
      <c r="B89" s="133" t="s">
        <v>72</v>
      </c>
      <c r="C89" s="181"/>
      <c r="D89" s="55" t="s">
        <v>74</v>
      </c>
      <c r="E89" s="57">
        <v>8</v>
      </c>
      <c r="F89" s="56">
        <f>$W$4</f>
        <v>19.065789473684209</v>
      </c>
      <c r="G89" s="56">
        <f t="shared" si="78"/>
        <v>152.52631578947367</v>
      </c>
      <c r="H89" s="239"/>
      <c r="I89" s="239"/>
      <c r="J89" s="253">
        <f t="shared" si="79"/>
        <v>0</v>
      </c>
      <c r="K89" s="254"/>
      <c r="L89" s="246">
        <f t="shared" si="80"/>
        <v>0</v>
      </c>
      <c r="M89" s="53"/>
      <c r="N89" s="48">
        <f t="shared" si="81"/>
        <v>0</v>
      </c>
      <c r="O89" s="49">
        <f t="shared" si="82"/>
        <v>0</v>
      </c>
      <c r="P89" s="54">
        <f>K89*G89</f>
        <v>0</v>
      </c>
      <c r="Q89" s="50">
        <f>M89*G89</f>
        <v>0</v>
      </c>
      <c r="R89" s="51">
        <f t="shared" si="83"/>
        <v>0</v>
      </c>
      <c r="S89" s="6"/>
      <c r="T89" s="6"/>
      <c r="U89" s="6"/>
      <c r="V89" s="6"/>
      <c r="W89" s="6"/>
      <c r="X89" s="6"/>
      <c r="Y89" s="6"/>
    </row>
    <row r="90" spans="1:25" ht="12.75" hidden="1" customHeight="1" outlineLevel="1" x14ac:dyDescent="0.3">
      <c r="A90" s="41"/>
      <c r="B90" s="133" t="s">
        <v>73</v>
      </c>
      <c r="C90" s="181"/>
      <c r="D90" s="55" t="s">
        <v>74</v>
      </c>
      <c r="E90" s="57">
        <v>2</v>
      </c>
      <c r="F90" s="56">
        <f>$W$5</f>
        <v>93.333333333333329</v>
      </c>
      <c r="G90" s="56">
        <f t="shared" si="78"/>
        <v>186.66666666666666</v>
      </c>
      <c r="H90" s="239"/>
      <c r="I90" s="239"/>
      <c r="J90" s="253">
        <f t="shared" si="79"/>
        <v>0</v>
      </c>
      <c r="K90" s="254"/>
      <c r="L90" s="246">
        <f t="shared" si="80"/>
        <v>0</v>
      </c>
      <c r="M90" s="53"/>
      <c r="N90" s="48">
        <f t="shared" si="81"/>
        <v>0</v>
      </c>
      <c r="O90" s="49">
        <f t="shared" si="82"/>
        <v>0</v>
      </c>
      <c r="P90" s="54">
        <f>K90*G90</f>
        <v>0</v>
      </c>
      <c r="Q90" s="50">
        <f>M90*G90</f>
        <v>0</v>
      </c>
      <c r="R90" s="51">
        <f t="shared" si="83"/>
        <v>0</v>
      </c>
      <c r="S90" s="6"/>
      <c r="T90" s="6"/>
      <c r="U90" s="6"/>
      <c r="V90" s="6"/>
      <c r="W90" s="6"/>
      <c r="X90" s="6"/>
      <c r="Y90" s="6"/>
    </row>
    <row r="91" spans="1:25" ht="12.75" customHeight="1" x14ac:dyDescent="0.3">
      <c r="A91" s="41"/>
      <c r="B91" s="133"/>
      <c r="C91" s="181"/>
      <c r="D91" s="55"/>
      <c r="E91" s="57"/>
      <c r="F91" s="56"/>
      <c r="G91" s="56"/>
      <c r="H91" s="239"/>
      <c r="I91" s="239"/>
      <c r="J91" s="251"/>
      <c r="K91" s="252"/>
      <c r="L91" s="245"/>
      <c r="M91" s="109"/>
      <c r="N91" s="47"/>
      <c r="O91" s="110"/>
      <c r="P91" s="111"/>
      <c r="Q91" s="112"/>
      <c r="R91" s="113"/>
      <c r="S91" s="6"/>
      <c r="T91" s="6"/>
      <c r="U91" s="6"/>
      <c r="V91" s="6"/>
      <c r="W91" s="6"/>
      <c r="X91" s="6"/>
      <c r="Y91" s="6"/>
    </row>
    <row r="92" spans="1:25" ht="12.75" customHeight="1" collapsed="1" x14ac:dyDescent="0.3">
      <c r="A92" s="41"/>
      <c r="B92" s="180" t="s">
        <v>41</v>
      </c>
      <c r="C92" s="134"/>
      <c r="D92" s="42"/>
      <c r="E92" s="58"/>
      <c r="F92" s="44"/>
      <c r="G92" s="45"/>
      <c r="H92" s="240">
        <v>45778</v>
      </c>
      <c r="I92" s="239">
        <v>45778</v>
      </c>
      <c r="J92" s="251"/>
      <c r="K92" s="252"/>
      <c r="L92" s="245"/>
      <c r="M92" s="109"/>
      <c r="N92" s="47"/>
      <c r="O92" s="110"/>
      <c r="P92" s="111"/>
      <c r="Q92" s="112"/>
      <c r="R92" s="113"/>
      <c r="S92" s="6"/>
      <c r="T92" s="6"/>
      <c r="U92" s="6"/>
      <c r="V92" s="6"/>
      <c r="W92" s="6"/>
      <c r="X92" s="6"/>
      <c r="Y92" s="6"/>
    </row>
    <row r="93" spans="1:25" ht="12.75" hidden="1" customHeight="1" outlineLevel="1" x14ac:dyDescent="0.3">
      <c r="A93" s="41"/>
      <c r="B93" s="133" t="s">
        <v>66</v>
      </c>
      <c r="C93" s="134"/>
      <c r="D93" s="55" t="s">
        <v>62</v>
      </c>
      <c r="E93" s="57">
        <v>1</v>
      </c>
      <c r="F93" s="56">
        <f>$W$2</f>
        <v>166.65625</v>
      </c>
      <c r="G93" s="56">
        <f t="shared" ref="G93:G96" si="84">E93*F93</f>
        <v>166.65625</v>
      </c>
      <c r="H93" s="239"/>
      <c r="I93" s="239"/>
      <c r="J93" s="253">
        <f t="shared" ref="J93:J96" si="85">K93*E93</f>
        <v>0</v>
      </c>
      <c r="K93" s="254"/>
      <c r="L93" s="246">
        <f t="shared" ref="L93:L96" si="86">M93*E93</f>
        <v>0</v>
      </c>
      <c r="M93" s="53"/>
      <c r="N93" s="48">
        <f t="shared" ref="N93:N96" si="87">O93*E93</f>
        <v>0</v>
      </c>
      <c r="O93" s="49">
        <f t="shared" ref="O93:O96" si="88">K93+M93</f>
        <v>0</v>
      </c>
      <c r="P93" s="54">
        <f>K93*G93</f>
        <v>0</v>
      </c>
      <c r="Q93" s="50">
        <f>M93*G93</f>
        <v>0</v>
      </c>
      <c r="R93" s="51">
        <f t="shared" ref="R93:R96" si="89">P93+Q93</f>
        <v>0</v>
      </c>
      <c r="S93" s="6"/>
      <c r="T93" s="6"/>
      <c r="U93" s="6"/>
      <c r="V93" s="6"/>
      <c r="W93" s="6"/>
      <c r="X93" s="6"/>
      <c r="Y93" s="6"/>
    </row>
    <row r="94" spans="1:25" ht="12.75" hidden="1" customHeight="1" outlineLevel="1" x14ac:dyDescent="0.3">
      <c r="A94" s="41"/>
      <c r="B94" s="133" t="s">
        <v>67</v>
      </c>
      <c r="C94" s="134"/>
      <c r="D94" s="55" t="s">
        <v>62</v>
      </c>
      <c r="E94" s="57">
        <v>1</v>
      </c>
      <c r="F94" s="56">
        <f>$W$3</f>
        <v>2050</v>
      </c>
      <c r="G94" s="56">
        <f t="shared" si="84"/>
        <v>2050</v>
      </c>
      <c r="H94" s="239"/>
      <c r="I94" s="239"/>
      <c r="J94" s="253">
        <f t="shared" si="85"/>
        <v>0</v>
      </c>
      <c r="K94" s="254"/>
      <c r="L94" s="246">
        <f t="shared" si="86"/>
        <v>0</v>
      </c>
      <c r="M94" s="53"/>
      <c r="N94" s="48">
        <f t="shared" si="87"/>
        <v>0</v>
      </c>
      <c r="O94" s="49">
        <f t="shared" si="88"/>
        <v>0</v>
      </c>
      <c r="P94" s="54">
        <f>K94*G94</f>
        <v>0</v>
      </c>
      <c r="Q94" s="50">
        <f>M94*G94</f>
        <v>0</v>
      </c>
      <c r="R94" s="51">
        <f t="shared" si="89"/>
        <v>0</v>
      </c>
      <c r="S94" s="6"/>
      <c r="T94" s="6"/>
      <c r="U94" s="6"/>
      <c r="V94" s="6"/>
      <c r="W94" s="6"/>
      <c r="X94" s="6"/>
      <c r="Y94" s="6"/>
    </row>
    <row r="95" spans="1:25" ht="12.75" hidden="1" customHeight="1" outlineLevel="1" x14ac:dyDescent="0.3">
      <c r="A95" s="41"/>
      <c r="B95" s="133" t="s">
        <v>72</v>
      </c>
      <c r="C95" s="181"/>
      <c r="D95" s="55" t="s">
        <v>74</v>
      </c>
      <c r="E95" s="57">
        <v>8</v>
      </c>
      <c r="F95" s="56">
        <f>$W$4</f>
        <v>19.065789473684209</v>
      </c>
      <c r="G95" s="56">
        <f t="shared" si="84"/>
        <v>152.52631578947367</v>
      </c>
      <c r="H95" s="239"/>
      <c r="I95" s="239"/>
      <c r="J95" s="253">
        <f t="shared" si="85"/>
        <v>0</v>
      </c>
      <c r="K95" s="254"/>
      <c r="L95" s="246">
        <f t="shared" si="86"/>
        <v>0</v>
      </c>
      <c r="M95" s="53"/>
      <c r="N95" s="48">
        <f t="shared" si="87"/>
        <v>0</v>
      </c>
      <c r="O95" s="49">
        <f t="shared" si="88"/>
        <v>0</v>
      </c>
      <c r="P95" s="54">
        <f>K95*G95</f>
        <v>0</v>
      </c>
      <c r="Q95" s="50">
        <f>M95*G95</f>
        <v>0</v>
      </c>
      <c r="R95" s="51">
        <f t="shared" si="89"/>
        <v>0</v>
      </c>
      <c r="S95" s="6"/>
      <c r="T95" s="6"/>
      <c r="U95" s="6"/>
      <c r="V95" s="6"/>
      <c r="W95" s="6"/>
      <c r="X95" s="6"/>
      <c r="Y95" s="6"/>
    </row>
    <row r="96" spans="1:25" ht="12.75" hidden="1" customHeight="1" outlineLevel="1" x14ac:dyDescent="0.3">
      <c r="A96" s="41"/>
      <c r="B96" s="133" t="s">
        <v>73</v>
      </c>
      <c r="C96" s="181"/>
      <c r="D96" s="55" t="s">
        <v>74</v>
      </c>
      <c r="E96" s="57">
        <v>2</v>
      </c>
      <c r="F96" s="56">
        <f>$W$5</f>
        <v>93.333333333333329</v>
      </c>
      <c r="G96" s="56">
        <f t="shared" si="84"/>
        <v>186.66666666666666</v>
      </c>
      <c r="H96" s="239"/>
      <c r="I96" s="239"/>
      <c r="J96" s="253">
        <f t="shared" si="85"/>
        <v>0</v>
      </c>
      <c r="K96" s="254"/>
      <c r="L96" s="246">
        <f t="shared" si="86"/>
        <v>0</v>
      </c>
      <c r="M96" s="53"/>
      <c r="N96" s="48">
        <f t="shared" si="87"/>
        <v>0</v>
      </c>
      <c r="O96" s="49">
        <f t="shared" si="88"/>
        <v>0</v>
      </c>
      <c r="P96" s="54">
        <f>K96*G96</f>
        <v>0</v>
      </c>
      <c r="Q96" s="50">
        <f>M96*G96</f>
        <v>0</v>
      </c>
      <c r="R96" s="51">
        <f t="shared" si="89"/>
        <v>0</v>
      </c>
      <c r="S96" s="6"/>
      <c r="T96" s="6"/>
      <c r="U96" s="6"/>
      <c r="V96" s="6"/>
      <c r="W96" s="6"/>
      <c r="X96" s="6"/>
      <c r="Y96" s="6"/>
    </row>
    <row r="97" spans="1:25" ht="12.75" customHeight="1" x14ac:dyDescent="0.3">
      <c r="A97" s="41"/>
      <c r="B97" s="133"/>
      <c r="C97" s="134"/>
      <c r="D97" s="55"/>
      <c r="E97" s="57"/>
      <c r="F97" s="56"/>
      <c r="G97" s="56"/>
      <c r="H97" s="239"/>
      <c r="I97" s="239"/>
      <c r="J97" s="251"/>
      <c r="K97" s="252"/>
      <c r="L97" s="245"/>
      <c r="M97" s="109"/>
      <c r="N97" s="47"/>
      <c r="O97" s="110"/>
      <c r="P97" s="111"/>
      <c r="Q97" s="112"/>
      <c r="R97" s="113"/>
      <c r="S97" s="6"/>
      <c r="T97" s="6"/>
      <c r="U97" s="6"/>
      <c r="V97" s="6"/>
      <c r="W97" s="6"/>
      <c r="X97" s="6"/>
      <c r="Y97" s="6"/>
    </row>
    <row r="98" spans="1:25" ht="12.75" customHeight="1" collapsed="1" x14ac:dyDescent="0.3">
      <c r="A98" s="41"/>
      <c r="B98" s="180" t="s">
        <v>42</v>
      </c>
      <c r="C98" s="134"/>
      <c r="D98" s="42"/>
      <c r="E98" s="58"/>
      <c r="F98" s="44"/>
      <c r="G98" s="45"/>
      <c r="H98" s="240">
        <v>45809</v>
      </c>
      <c r="I98" s="239">
        <v>45809</v>
      </c>
      <c r="J98" s="251"/>
      <c r="K98" s="252"/>
      <c r="L98" s="245"/>
      <c r="M98" s="109"/>
      <c r="N98" s="47"/>
      <c r="O98" s="110"/>
      <c r="P98" s="111"/>
      <c r="Q98" s="112"/>
      <c r="R98" s="113"/>
      <c r="S98" s="6"/>
      <c r="T98" s="6"/>
      <c r="U98" s="6"/>
      <c r="V98" s="6"/>
      <c r="W98" s="6"/>
      <c r="X98" s="6"/>
      <c r="Y98" s="6"/>
    </row>
    <row r="99" spans="1:25" ht="12.75" hidden="1" customHeight="1" outlineLevel="1" x14ac:dyDescent="0.3">
      <c r="A99" s="41"/>
      <c r="B99" s="133" t="s">
        <v>66</v>
      </c>
      <c r="C99" s="134"/>
      <c r="D99" s="55" t="s">
        <v>62</v>
      </c>
      <c r="E99" s="57">
        <v>1</v>
      </c>
      <c r="F99" s="56">
        <f>$W$2</f>
        <v>166.65625</v>
      </c>
      <c r="G99" s="56">
        <f t="shared" ref="G99:G102" si="90">E99*F99</f>
        <v>166.65625</v>
      </c>
      <c r="H99" s="239"/>
      <c r="I99" s="239"/>
      <c r="J99" s="253">
        <f t="shared" ref="J99:J102" si="91">K99*E99</f>
        <v>0</v>
      </c>
      <c r="K99" s="254"/>
      <c r="L99" s="246">
        <f t="shared" ref="L99:L102" si="92">M99*E99</f>
        <v>0</v>
      </c>
      <c r="M99" s="53"/>
      <c r="N99" s="48">
        <f t="shared" ref="N99:N102" si="93">O99*E99</f>
        <v>0</v>
      </c>
      <c r="O99" s="49">
        <f t="shared" ref="O99:O102" si="94">K99+M99</f>
        <v>0</v>
      </c>
      <c r="P99" s="54">
        <f>K99*G99</f>
        <v>0</v>
      </c>
      <c r="Q99" s="50">
        <f>M99*G99</f>
        <v>0</v>
      </c>
      <c r="R99" s="51">
        <f t="shared" ref="R99:R102" si="95">P99+Q99</f>
        <v>0</v>
      </c>
      <c r="S99" s="6"/>
      <c r="T99" s="6"/>
      <c r="U99" s="6"/>
      <c r="V99" s="6"/>
      <c r="W99" s="6"/>
      <c r="X99" s="6"/>
      <c r="Y99" s="6"/>
    </row>
    <row r="100" spans="1:25" ht="12.75" hidden="1" customHeight="1" outlineLevel="1" x14ac:dyDescent="0.3">
      <c r="A100" s="41"/>
      <c r="B100" s="133" t="s">
        <v>67</v>
      </c>
      <c r="C100" s="134"/>
      <c r="D100" s="55" t="s">
        <v>62</v>
      </c>
      <c r="E100" s="57">
        <v>1</v>
      </c>
      <c r="F100" s="56">
        <f>$W$3</f>
        <v>2050</v>
      </c>
      <c r="G100" s="56">
        <f t="shared" si="90"/>
        <v>2050</v>
      </c>
      <c r="H100" s="239"/>
      <c r="I100" s="239"/>
      <c r="J100" s="253">
        <f t="shared" si="91"/>
        <v>0</v>
      </c>
      <c r="K100" s="254"/>
      <c r="L100" s="246">
        <f t="shared" si="92"/>
        <v>0</v>
      </c>
      <c r="M100" s="53"/>
      <c r="N100" s="48">
        <f t="shared" si="93"/>
        <v>0</v>
      </c>
      <c r="O100" s="49">
        <f t="shared" si="94"/>
        <v>0</v>
      </c>
      <c r="P100" s="54">
        <f>K100*G100</f>
        <v>0</v>
      </c>
      <c r="Q100" s="50">
        <f>M100*G100</f>
        <v>0</v>
      </c>
      <c r="R100" s="51">
        <f t="shared" si="95"/>
        <v>0</v>
      </c>
      <c r="S100" s="6"/>
      <c r="T100" s="6"/>
      <c r="U100" s="6"/>
      <c r="V100" s="6"/>
      <c r="W100" s="6"/>
      <c r="X100" s="6"/>
      <c r="Y100" s="6"/>
    </row>
    <row r="101" spans="1:25" ht="12.75" hidden="1" customHeight="1" outlineLevel="1" x14ac:dyDescent="0.3">
      <c r="A101" s="41"/>
      <c r="B101" s="133" t="s">
        <v>72</v>
      </c>
      <c r="C101" s="181"/>
      <c r="D101" s="55" t="s">
        <v>74</v>
      </c>
      <c r="E101" s="57">
        <v>8</v>
      </c>
      <c r="F101" s="56">
        <f>$W$4</f>
        <v>19.065789473684209</v>
      </c>
      <c r="G101" s="56">
        <f t="shared" si="90"/>
        <v>152.52631578947367</v>
      </c>
      <c r="H101" s="239"/>
      <c r="I101" s="239"/>
      <c r="J101" s="253">
        <f t="shared" si="91"/>
        <v>0</v>
      </c>
      <c r="K101" s="254"/>
      <c r="L101" s="246">
        <f t="shared" si="92"/>
        <v>0</v>
      </c>
      <c r="M101" s="53"/>
      <c r="N101" s="48">
        <f t="shared" si="93"/>
        <v>0</v>
      </c>
      <c r="O101" s="49">
        <f t="shared" si="94"/>
        <v>0</v>
      </c>
      <c r="P101" s="54">
        <f>K101*G101</f>
        <v>0</v>
      </c>
      <c r="Q101" s="50">
        <f>M101*G101</f>
        <v>0</v>
      </c>
      <c r="R101" s="51">
        <f t="shared" si="95"/>
        <v>0</v>
      </c>
      <c r="S101" s="6"/>
      <c r="T101" s="6"/>
      <c r="U101" s="6"/>
      <c r="V101" s="6"/>
      <c r="W101" s="6"/>
      <c r="X101" s="6"/>
      <c r="Y101" s="6"/>
    </row>
    <row r="102" spans="1:25" ht="12.75" hidden="1" customHeight="1" outlineLevel="1" x14ac:dyDescent="0.3">
      <c r="A102" s="41"/>
      <c r="B102" s="133" t="s">
        <v>73</v>
      </c>
      <c r="C102" s="181"/>
      <c r="D102" s="55" t="s">
        <v>74</v>
      </c>
      <c r="E102" s="57">
        <v>2</v>
      </c>
      <c r="F102" s="56">
        <f>$W$5</f>
        <v>93.333333333333329</v>
      </c>
      <c r="G102" s="56">
        <f t="shared" si="90"/>
        <v>186.66666666666666</v>
      </c>
      <c r="H102" s="239"/>
      <c r="I102" s="239"/>
      <c r="J102" s="253">
        <f t="shared" si="91"/>
        <v>0</v>
      </c>
      <c r="K102" s="254"/>
      <c r="L102" s="246">
        <f t="shared" si="92"/>
        <v>0</v>
      </c>
      <c r="M102" s="53"/>
      <c r="N102" s="48">
        <f t="shared" si="93"/>
        <v>0</v>
      </c>
      <c r="O102" s="49">
        <f t="shared" si="94"/>
        <v>0</v>
      </c>
      <c r="P102" s="54">
        <f>K102*G102</f>
        <v>0</v>
      </c>
      <c r="Q102" s="50">
        <f>M102*G102</f>
        <v>0</v>
      </c>
      <c r="R102" s="51">
        <f t="shared" si="95"/>
        <v>0</v>
      </c>
      <c r="S102" s="6"/>
      <c r="T102" s="6"/>
      <c r="U102" s="6"/>
      <c r="V102" s="6"/>
      <c r="W102" s="6"/>
      <c r="X102" s="6"/>
      <c r="Y102" s="6"/>
    </row>
    <row r="103" spans="1:25" ht="12.75" customHeight="1" x14ac:dyDescent="0.3">
      <c r="A103" s="41"/>
      <c r="B103" s="133"/>
      <c r="C103" s="181"/>
      <c r="D103" s="55"/>
      <c r="E103" s="57"/>
      <c r="F103" s="56"/>
      <c r="G103" s="56"/>
      <c r="H103" s="239"/>
      <c r="I103" s="239"/>
      <c r="J103" s="251"/>
      <c r="K103" s="252"/>
      <c r="L103" s="245"/>
      <c r="M103" s="109"/>
      <c r="N103" s="47"/>
      <c r="O103" s="110"/>
      <c r="P103" s="111"/>
      <c r="Q103" s="112"/>
      <c r="R103" s="113"/>
      <c r="S103" s="6"/>
      <c r="T103" s="6"/>
      <c r="U103" s="6"/>
      <c r="V103" s="6"/>
      <c r="W103" s="6"/>
      <c r="X103" s="6"/>
      <c r="Y103" s="6"/>
    </row>
    <row r="104" spans="1:25" ht="12.75" customHeight="1" collapsed="1" x14ac:dyDescent="0.3">
      <c r="A104" s="41"/>
      <c r="B104" s="180" t="s">
        <v>43</v>
      </c>
      <c r="C104" s="134"/>
      <c r="D104" s="42"/>
      <c r="E104" s="58"/>
      <c r="F104" s="44"/>
      <c r="G104" s="45"/>
      <c r="H104" s="240">
        <v>45809</v>
      </c>
      <c r="I104" s="239">
        <v>45809</v>
      </c>
      <c r="J104" s="251"/>
      <c r="K104" s="252"/>
      <c r="L104" s="245"/>
      <c r="M104" s="109"/>
      <c r="N104" s="47"/>
      <c r="O104" s="110"/>
      <c r="P104" s="111"/>
      <c r="Q104" s="112"/>
      <c r="R104" s="113"/>
      <c r="S104" s="6"/>
      <c r="T104" s="6"/>
      <c r="U104" s="6"/>
      <c r="V104" s="6"/>
      <c r="W104" s="6"/>
      <c r="X104" s="6"/>
      <c r="Y104" s="6"/>
    </row>
    <row r="105" spans="1:25" ht="12.75" hidden="1" customHeight="1" outlineLevel="1" x14ac:dyDescent="0.3">
      <c r="A105" s="41"/>
      <c r="B105" s="133" t="s">
        <v>66</v>
      </c>
      <c r="C105" s="134"/>
      <c r="D105" s="55" t="s">
        <v>62</v>
      </c>
      <c r="E105" s="57">
        <v>1</v>
      </c>
      <c r="F105" s="56">
        <f>$W$2</f>
        <v>166.65625</v>
      </c>
      <c r="G105" s="56">
        <f t="shared" ref="G105:G108" si="96">E105*F105</f>
        <v>166.65625</v>
      </c>
      <c r="H105" s="239"/>
      <c r="I105" s="239"/>
      <c r="J105" s="253">
        <f t="shared" ref="J105:J108" si="97">K105*E105</f>
        <v>0</v>
      </c>
      <c r="K105" s="254"/>
      <c r="L105" s="246">
        <f t="shared" ref="L105:L108" si="98">M105*E105</f>
        <v>0</v>
      </c>
      <c r="M105" s="53"/>
      <c r="N105" s="48">
        <f t="shared" ref="N105:N108" si="99">O105*E105</f>
        <v>0</v>
      </c>
      <c r="O105" s="49">
        <f t="shared" ref="O105:O108" si="100">K105+M105</f>
        <v>0</v>
      </c>
      <c r="P105" s="54">
        <f>K105*G105</f>
        <v>0</v>
      </c>
      <c r="Q105" s="50">
        <f>M105*G105</f>
        <v>0</v>
      </c>
      <c r="R105" s="51">
        <f t="shared" ref="R105:R108" si="101">P105+Q105</f>
        <v>0</v>
      </c>
      <c r="S105" s="6"/>
      <c r="T105" s="6"/>
      <c r="U105" s="6"/>
      <c r="V105" s="6"/>
      <c r="W105" s="6"/>
      <c r="X105" s="6"/>
      <c r="Y105" s="6"/>
    </row>
    <row r="106" spans="1:25" ht="12.75" hidden="1" customHeight="1" outlineLevel="1" x14ac:dyDescent="0.3">
      <c r="A106" s="41"/>
      <c r="B106" s="133" t="s">
        <v>67</v>
      </c>
      <c r="C106" s="134"/>
      <c r="D106" s="55" t="s">
        <v>62</v>
      </c>
      <c r="E106" s="57">
        <v>1</v>
      </c>
      <c r="F106" s="56">
        <f>$W$3</f>
        <v>2050</v>
      </c>
      <c r="G106" s="56">
        <f t="shared" si="96"/>
        <v>2050</v>
      </c>
      <c r="H106" s="239"/>
      <c r="I106" s="239"/>
      <c r="J106" s="253">
        <f t="shared" si="97"/>
        <v>0</v>
      </c>
      <c r="K106" s="254"/>
      <c r="L106" s="246">
        <f t="shared" si="98"/>
        <v>0</v>
      </c>
      <c r="M106" s="53"/>
      <c r="N106" s="48">
        <f t="shared" si="99"/>
        <v>0</v>
      </c>
      <c r="O106" s="49">
        <f t="shared" si="100"/>
        <v>0</v>
      </c>
      <c r="P106" s="54">
        <f>K106*G106</f>
        <v>0</v>
      </c>
      <c r="Q106" s="50">
        <f>M106*G106</f>
        <v>0</v>
      </c>
      <c r="R106" s="51">
        <f t="shared" si="101"/>
        <v>0</v>
      </c>
      <c r="S106" s="6"/>
      <c r="T106" s="6"/>
      <c r="U106" s="6"/>
      <c r="V106" s="6"/>
      <c r="W106" s="6"/>
      <c r="X106" s="6"/>
      <c r="Y106" s="6"/>
    </row>
    <row r="107" spans="1:25" ht="12.75" hidden="1" customHeight="1" outlineLevel="1" x14ac:dyDescent="0.3">
      <c r="A107" s="41"/>
      <c r="B107" s="133" t="s">
        <v>72</v>
      </c>
      <c r="C107" s="181"/>
      <c r="D107" s="55" t="s">
        <v>74</v>
      </c>
      <c r="E107" s="57">
        <v>8</v>
      </c>
      <c r="F107" s="56">
        <f>$W$4</f>
        <v>19.065789473684209</v>
      </c>
      <c r="G107" s="56">
        <f t="shared" si="96"/>
        <v>152.52631578947367</v>
      </c>
      <c r="H107" s="239"/>
      <c r="I107" s="239"/>
      <c r="J107" s="253">
        <f t="shared" si="97"/>
        <v>0</v>
      </c>
      <c r="K107" s="254"/>
      <c r="L107" s="246">
        <f t="shared" si="98"/>
        <v>0</v>
      </c>
      <c r="M107" s="53"/>
      <c r="N107" s="48">
        <f t="shared" si="99"/>
        <v>0</v>
      </c>
      <c r="O107" s="49">
        <f t="shared" si="100"/>
        <v>0</v>
      </c>
      <c r="P107" s="54">
        <f>K107*G107</f>
        <v>0</v>
      </c>
      <c r="Q107" s="50">
        <f>M107*G107</f>
        <v>0</v>
      </c>
      <c r="R107" s="51">
        <f t="shared" si="101"/>
        <v>0</v>
      </c>
      <c r="S107" s="6"/>
      <c r="T107" s="6"/>
      <c r="U107" s="6"/>
      <c r="V107" s="6"/>
      <c r="W107" s="6"/>
      <c r="X107" s="6"/>
      <c r="Y107" s="6"/>
    </row>
    <row r="108" spans="1:25" ht="12.75" hidden="1" customHeight="1" outlineLevel="1" x14ac:dyDescent="0.3">
      <c r="A108" s="41"/>
      <c r="B108" s="133" t="s">
        <v>73</v>
      </c>
      <c r="C108" s="181"/>
      <c r="D108" s="55" t="s">
        <v>74</v>
      </c>
      <c r="E108" s="57">
        <v>2</v>
      </c>
      <c r="F108" s="56">
        <f>$W$5</f>
        <v>93.333333333333329</v>
      </c>
      <c r="G108" s="56">
        <f t="shared" si="96"/>
        <v>186.66666666666666</v>
      </c>
      <c r="H108" s="239"/>
      <c r="I108" s="239"/>
      <c r="J108" s="253">
        <f t="shared" si="97"/>
        <v>0</v>
      </c>
      <c r="K108" s="254"/>
      <c r="L108" s="246">
        <f t="shared" si="98"/>
        <v>0</v>
      </c>
      <c r="M108" s="53"/>
      <c r="N108" s="48">
        <f t="shared" si="99"/>
        <v>0</v>
      </c>
      <c r="O108" s="49">
        <f t="shared" si="100"/>
        <v>0</v>
      </c>
      <c r="P108" s="54">
        <f>K108*G108</f>
        <v>0</v>
      </c>
      <c r="Q108" s="50">
        <f>M108*G108</f>
        <v>0</v>
      </c>
      <c r="R108" s="51">
        <f t="shared" si="101"/>
        <v>0</v>
      </c>
      <c r="S108" s="6"/>
      <c r="T108" s="6"/>
      <c r="U108" s="6"/>
      <c r="V108" s="6"/>
      <c r="W108" s="6"/>
      <c r="X108" s="6"/>
      <c r="Y108" s="6"/>
    </row>
    <row r="109" spans="1:25" ht="12.75" customHeight="1" x14ac:dyDescent="0.3">
      <c r="A109" s="41"/>
      <c r="B109" s="133"/>
      <c r="C109" s="181"/>
      <c r="D109" s="55"/>
      <c r="E109" s="57"/>
      <c r="F109" s="56"/>
      <c r="G109" s="56"/>
      <c r="H109" s="239"/>
      <c r="I109" s="239"/>
      <c r="J109" s="251"/>
      <c r="K109" s="252"/>
      <c r="L109" s="245"/>
      <c r="M109" s="109"/>
      <c r="N109" s="47"/>
      <c r="O109" s="110"/>
      <c r="P109" s="111"/>
      <c r="Q109" s="112"/>
      <c r="R109" s="113"/>
      <c r="S109" s="6"/>
      <c r="T109" s="6"/>
      <c r="U109" s="6"/>
      <c r="V109" s="6"/>
      <c r="W109" s="6"/>
      <c r="X109" s="6"/>
      <c r="Y109" s="6"/>
    </row>
    <row r="110" spans="1:25" ht="12.75" customHeight="1" collapsed="1" x14ac:dyDescent="0.3">
      <c r="A110" s="41"/>
      <c r="B110" s="180" t="s">
        <v>44</v>
      </c>
      <c r="C110" s="182"/>
      <c r="D110" s="42"/>
      <c r="E110" s="58"/>
      <c r="F110" s="44"/>
      <c r="G110" s="45"/>
      <c r="H110" s="240">
        <v>45839</v>
      </c>
      <c r="I110" s="239">
        <v>45839</v>
      </c>
      <c r="J110" s="251"/>
      <c r="K110" s="252"/>
      <c r="L110" s="245"/>
      <c r="M110" s="109"/>
      <c r="N110" s="47"/>
      <c r="O110" s="110"/>
      <c r="P110" s="111"/>
      <c r="Q110" s="112"/>
      <c r="R110" s="113"/>
      <c r="S110" s="6"/>
      <c r="T110" s="6"/>
      <c r="U110" s="6"/>
      <c r="V110" s="6"/>
      <c r="W110" s="6"/>
      <c r="X110" s="6"/>
      <c r="Y110" s="6"/>
    </row>
    <row r="111" spans="1:25" ht="12.75" hidden="1" customHeight="1" outlineLevel="1" x14ac:dyDescent="0.3">
      <c r="A111" s="41"/>
      <c r="B111" s="133" t="s">
        <v>66</v>
      </c>
      <c r="C111" s="134"/>
      <c r="D111" s="55" t="s">
        <v>62</v>
      </c>
      <c r="E111" s="57">
        <v>1</v>
      </c>
      <c r="F111" s="56">
        <f>$W$2</f>
        <v>166.65625</v>
      </c>
      <c r="G111" s="56">
        <f t="shared" ref="G111:G114" si="102">E111*F111</f>
        <v>166.65625</v>
      </c>
      <c r="H111" s="239"/>
      <c r="I111" s="239"/>
      <c r="J111" s="253">
        <f t="shared" ref="J111:J114" si="103">K111*E111</f>
        <v>0</v>
      </c>
      <c r="K111" s="254"/>
      <c r="L111" s="246">
        <f t="shared" ref="L111:L114" si="104">M111*E111</f>
        <v>0</v>
      </c>
      <c r="M111" s="53"/>
      <c r="N111" s="48">
        <f t="shared" ref="N111:N114" si="105">O111*E111</f>
        <v>0</v>
      </c>
      <c r="O111" s="49">
        <f t="shared" ref="O111:O114" si="106">K111+M111</f>
        <v>0</v>
      </c>
      <c r="P111" s="54">
        <f>K111*G111</f>
        <v>0</v>
      </c>
      <c r="Q111" s="50">
        <f>M111*G111</f>
        <v>0</v>
      </c>
      <c r="R111" s="51">
        <f t="shared" ref="R111:R114" si="107">P111+Q111</f>
        <v>0</v>
      </c>
      <c r="S111" s="6"/>
      <c r="T111" s="6"/>
      <c r="U111" s="6"/>
      <c r="V111" s="6"/>
      <c r="W111" s="6"/>
      <c r="X111" s="6"/>
      <c r="Y111" s="6"/>
    </row>
    <row r="112" spans="1:25" ht="12.75" hidden="1" customHeight="1" outlineLevel="1" x14ac:dyDescent="0.3">
      <c r="A112" s="41"/>
      <c r="B112" s="133" t="s">
        <v>67</v>
      </c>
      <c r="C112" s="134"/>
      <c r="D112" s="55" t="s">
        <v>62</v>
      </c>
      <c r="E112" s="57">
        <v>1</v>
      </c>
      <c r="F112" s="56">
        <f>$W$3</f>
        <v>2050</v>
      </c>
      <c r="G112" s="56">
        <f t="shared" si="102"/>
        <v>2050</v>
      </c>
      <c r="H112" s="239"/>
      <c r="I112" s="239"/>
      <c r="J112" s="253">
        <f t="shared" si="103"/>
        <v>0</v>
      </c>
      <c r="K112" s="254"/>
      <c r="L112" s="246">
        <f t="shared" si="104"/>
        <v>0</v>
      </c>
      <c r="M112" s="53"/>
      <c r="N112" s="48">
        <f t="shared" si="105"/>
        <v>0</v>
      </c>
      <c r="O112" s="49">
        <f t="shared" si="106"/>
        <v>0</v>
      </c>
      <c r="P112" s="54">
        <f>K112*G112</f>
        <v>0</v>
      </c>
      <c r="Q112" s="50">
        <f>M112*G112</f>
        <v>0</v>
      </c>
      <c r="R112" s="51">
        <f t="shared" si="107"/>
        <v>0</v>
      </c>
      <c r="S112" s="6"/>
      <c r="T112" s="6"/>
      <c r="U112" s="6"/>
      <c r="V112" s="6"/>
      <c r="W112" s="6"/>
      <c r="X112" s="6"/>
      <c r="Y112" s="6"/>
    </row>
    <row r="113" spans="1:25" ht="12.75" hidden="1" customHeight="1" outlineLevel="1" x14ac:dyDescent="0.3">
      <c r="A113" s="41"/>
      <c r="B113" s="133" t="s">
        <v>72</v>
      </c>
      <c r="C113" s="181"/>
      <c r="D113" s="55" t="s">
        <v>74</v>
      </c>
      <c r="E113" s="57">
        <v>8</v>
      </c>
      <c r="F113" s="56">
        <f>$W$4</f>
        <v>19.065789473684209</v>
      </c>
      <c r="G113" s="56">
        <f t="shared" si="102"/>
        <v>152.52631578947367</v>
      </c>
      <c r="H113" s="239"/>
      <c r="I113" s="239"/>
      <c r="J113" s="253">
        <f t="shared" si="103"/>
        <v>0</v>
      </c>
      <c r="K113" s="254"/>
      <c r="L113" s="246">
        <f t="shared" si="104"/>
        <v>0</v>
      </c>
      <c r="M113" s="53"/>
      <c r="N113" s="48">
        <f t="shared" si="105"/>
        <v>0</v>
      </c>
      <c r="O113" s="49">
        <f t="shared" si="106"/>
        <v>0</v>
      </c>
      <c r="P113" s="54">
        <f>K113*G113</f>
        <v>0</v>
      </c>
      <c r="Q113" s="50">
        <f>M113*G113</f>
        <v>0</v>
      </c>
      <c r="R113" s="51">
        <f t="shared" si="107"/>
        <v>0</v>
      </c>
      <c r="S113" s="6"/>
      <c r="T113" s="6"/>
      <c r="U113" s="6"/>
      <c r="V113" s="6"/>
      <c r="W113" s="6"/>
      <c r="X113" s="6"/>
      <c r="Y113" s="6"/>
    </row>
    <row r="114" spans="1:25" ht="12.75" hidden="1" customHeight="1" outlineLevel="1" x14ac:dyDescent="0.3">
      <c r="A114" s="41"/>
      <c r="B114" s="133" t="s">
        <v>73</v>
      </c>
      <c r="C114" s="181"/>
      <c r="D114" s="55" t="s">
        <v>74</v>
      </c>
      <c r="E114" s="57">
        <v>2</v>
      </c>
      <c r="F114" s="56">
        <f>$W$5</f>
        <v>93.333333333333329</v>
      </c>
      <c r="G114" s="56">
        <f t="shared" si="102"/>
        <v>186.66666666666666</v>
      </c>
      <c r="H114" s="239"/>
      <c r="I114" s="239"/>
      <c r="J114" s="253">
        <f t="shared" si="103"/>
        <v>0</v>
      </c>
      <c r="K114" s="254"/>
      <c r="L114" s="246">
        <f t="shared" si="104"/>
        <v>0</v>
      </c>
      <c r="M114" s="53"/>
      <c r="N114" s="48">
        <f t="shared" si="105"/>
        <v>0</v>
      </c>
      <c r="O114" s="49">
        <f t="shared" si="106"/>
        <v>0</v>
      </c>
      <c r="P114" s="54">
        <f>K114*G114</f>
        <v>0</v>
      </c>
      <c r="Q114" s="50">
        <f>M114*G114</f>
        <v>0</v>
      </c>
      <c r="R114" s="51">
        <f t="shared" si="107"/>
        <v>0</v>
      </c>
      <c r="S114" s="6"/>
      <c r="T114" s="6"/>
      <c r="U114" s="6"/>
      <c r="V114" s="6"/>
      <c r="W114" s="6"/>
      <c r="X114" s="6"/>
      <c r="Y114" s="6"/>
    </row>
    <row r="115" spans="1:25" ht="12.75" customHeight="1" x14ac:dyDescent="0.3">
      <c r="A115" s="41"/>
      <c r="B115" s="133"/>
      <c r="C115" s="181"/>
      <c r="D115" s="55"/>
      <c r="E115" s="57"/>
      <c r="F115" s="56"/>
      <c r="G115" s="56"/>
      <c r="H115" s="239"/>
      <c r="I115" s="239"/>
      <c r="J115" s="251"/>
      <c r="K115" s="252"/>
      <c r="L115" s="245"/>
      <c r="M115" s="109"/>
      <c r="N115" s="47"/>
      <c r="O115" s="110"/>
      <c r="P115" s="111"/>
      <c r="Q115" s="112"/>
      <c r="R115" s="113"/>
      <c r="S115" s="6"/>
      <c r="T115" s="6"/>
      <c r="U115" s="6"/>
      <c r="V115" s="6"/>
      <c r="W115" s="6"/>
      <c r="X115" s="6"/>
      <c r="Y115" s="6"/>
    </row>
    <row r="116" spans="1:25" ht="12.75" customHeight="1" collapsed="1" x14ac:dyDescent="0.3">
      <c r="A116" s="41"/>
      <c r="B116" s="180" t="s">
        <v>45</v>
      </c>
      <c r="C116" s="134"/>
      <c r="D116" s="42"/>
      <c r="E116" s="58"/>
      <c r="F116" s="44"/>
      <c r="G116" s="45"/>
      <c r="H116" s="240">
        <v>45870</v>
      </c>
      <c r="I116" s="239">
        <v>45870</v>
      </c>
      <c r="J116" s="251"/>
      <c r="K116" s="252"/>
      <c r="L116" s="245"/>
      <c r="M116" s="109"/>
      <c r="N116" s="47"/>
      <c r="O116" s="110"/>
      <c r="P116" s="111"/>
      <c r="Q116" s="112"/>
      <c r="R116" s="113"/>
      <c r="S116" s="6"/>
      <c r="T116" s="6"/>
      <c r="U116" s="6"/>
      <c r="V116" s="6"/>
      <c r="W116" s="6"/>
      <c r="X116" s="6"/>
      <c r="Y116" s="6"/>
    </row>
    <row r="117" spans="1:25" ht="12.75" hidden="1" customHeight="1" outlineLevel="1" x14ac:dyDescent="0.3">
      <c r="A117" s="41"/>
      <c r="B117" s="133" t="s">
        <v>66</v>
      </c>
      <c r="C117" s="134"/>
      <c r="D117" s="55" t="s">
        <v>62</v>
      </c>
      <c r="E117" s="57">
        <v>1</v>
      </c>
      <c r="F117" s="56">
        <f>$W$2</f>
        <v>166.65625</v>
      </c>
      <c r="G117" s="56">
        <f t="shared" ref="G117:G120" si="108">E117*F117</f>
        <v>166.65625</v>
      </c>
      <c r="H117" s="239"/>
      <c r="I117" s="239"/>
      <c r="J117" s="253">
        <f t="shared" ref="J117:J120" si="109">K117*E117</f>
        <v>0</v>
      </c>
      <c r="K117" s="254"/>
      <c r="L117" s="246">
        <f t="shared" ref="L117:L120" si="110">M117*E117</f>
        <v>0</v>
      </c>
      <c r="M117" s="53"/>
      <c r="N117" s="48">
        <f t="shared" ref="N117:N120" si="111">O117*E117</f>
        <v>0</v>
      </c>
      <c r="O117" s="49">
        <f t="shared" ref="O117:O120" si="112">K117+M117</f>
        <v>0</v>
      </c>
      <c r="P117" s="54">
        <f>K117*G117</f>
        <v>0</v>
      </c>
      <c r="Q117" s="50">
        <f>M117*G117</f>
        <v>0</v>
      </c>
      <c r="R117" s="51">
        <f t="shared" ref="R117:R120" si="113">P117+Q117</f>
        <v>0</v>
      </c>
      <c r="S117" s="6"/>
      <c r="T117" s="6"/>
      <c r="U117" s="6"/>
      <c r="V117" s="6"/>
      <c r="W117" s="6"/>
      <c r="X117" s="6"/>
      <c r="Y117" s="6"/>
    </row>
    <row r="118" spans="1:25" ht="12.75" hidden="1" customHeight="1" outlineLevel="1" x14ac:dyDescent="0.3">
      <c r="A118" s="41"/>
      <c r="B118" s="133" t="s">
        <v>67</v>
      </c>
      <c r="C118" s="134"/>
      <c r="D118" s="55" t="s">
        <v>62</v>
      </c>
      <c r="E118" s="57">
        <v>1</v>
      </c>
      <c r="F118" s="56">
        <f>$W$3</f>
        <v>2050</v>
      </c>
      <c r="G118" s="56">
        <f t="shared" si="108"/>
        <v>2050</v>
      </c>
      <c r="H118" s="239"/>
      <c r="I118" s="239"/>
      <c r="J118" s="253">
        <f t="shared" si="109"/>
        <v>0</v>
      </c>
      <c r="K118" s="254"/>
      <c r="L118" s="246">
        <f t="shared" si="110"/>
        <v>0</v>
      </c>
      <c r="M118" s="53"/>
      <c r="N118" s="48">
        <f t="shared" si="111"/>
        <v>0</v>
      </c>
      <c r="O118" s="49">
        <f t="shared" si="112"/>
        <v>0</v>
      </c>
      <c r="P118" s="54">
        <f>K118*G118</f>
        <v>0</v>
      </c>
      <c r="Q118" s="50">
        <f>M118*G118</f>
        <v>0</v>
      </c>
      <c r="R118" s="51">
        <f t="shared" si="113"/>
        <v>0</v>
      </c>
      <c r="S118" s="6"/>
      <c r="T118" s="6"/>
      <c r="U118" s="6"/>
      <c r="V118" s="6"/>
      <c r="W118" s="6"/>
      <c r="X118" s="6"/>
      <c r="Y118" s="6"/>
    </row>
    <row r="119" spans="1:25" ht="12.75" hidden="1" customHeight="1" outlineLevel="1" x14ac:dyDescent="0.3">
      <c r="A119" s="41"/>
      <c r="B119" s="133" t="s">
        <v>72</v>
      </c>
      <c r="C119" s="181"/>
      <c r="D119" s="55" t="s">
        <v>74</v>
      </c>
      <c r="E119" s="57">
        <v>8</v>
      </c>
      <c r="F119" s="56">
        <f>$W$4</f>
        <v>19.065789473684209</v>
      </c>
      <c r="G119" s="56">
        <f t="shared" si="108"/>
        <v>152.52631578947367</v>
      </c>
      <c r="H119" s="239"/>
      <c r="I119" s="239"/>
      <c r="J119" s="253">
        <f t="shared" si="109"/>
        <v>0</v>
      </c>
      <c r="K119" s="254"/>
      <c r="L119" s="246">
        <f t="shared" si="110"/>
        <v>0</v>
      </c>
      <c r="M119" s="53"/>
      <c r="N119" s="48">
        <f t="shared" si="111"/>
        <v>0</v>
      </c>
      <c r="O119" s="49">
        <f t="shared" si="112"/>
        <v>0</v>
      </c>
      <c r="P119" s="54">
        <f>K119*G119</f>
        <v>0</v>
      </c>
      <c r="Q119" s="50">
        <f>M119*G119</f>
        <v>0</v>
      </c>
      <c r="R119" s="51">
        <f t="shared" si="113"/>
        <v>0</v>
      </c>
      <c r="S119" s="6"/>
      <c r="T119" s="6"/>
      <c r="U119" s="6"/>
      <c r="V119" s="6"/>
      <c r="W119" s="6"/>
      <c r="X119" s="6"/>
      <c r="Y119" s="6"/>
    </row>
    <row r="120" spans="1:25" ht="12.75" hidden="1" customHeight="1" outlineLevel="1" x14ac:dyDescent="0.3">
      <c r="A120" s="41"/>
      <c r="B120" s="133" t="s">
        <v>73</v>
      </c>
      <c r="C120" s="181"/>
      <c r="D120" s="55" t="s">
        <v>74</v>
      </c>
      <c r="E120" s="57">
        <v>2</v>
      </c>
      <c r="F120" s="56">
        <f>$W$5</f>
        <v>93.333333333333329</v>
      </c>
      <c r="G120" s="56">
        <f t="shared" si="108"/>
        <v>186.66666666666666</v>
      </c>
      <c r="H120" s="239"/>
      <c r="I120" s="239"/>
      <c r="J120" s="253">
        <f t="shared" si="109"/>
        <v>0</v>
      </c>
      <c r="K120" s="254"/>
      <c r="L120" s="246">
        <f t="shared" si="110"/>
        <v>0</v>
      </c>
      <c r="M120" s="53"/>
      <c r="N120" s="48">
        <f t="shared" si="111"/>
        <v>0</v>
      </c>
      <c r="O120" s="49">
        <f t="shared" si="112"/>
        <v>0</v>
      </c>
      <c r="P120" s="54">
        <f>K120*G120</f>
        <v>0</v>
      </c>
      <c r="Q120" s="50">
        <f>M120*G120</f>
        <v>0</v>
      </c>
      <c r="R120" s="51">
        <f t="shared" si="113"/>
        <v>0</v>
      </c>
      <c r="S120" s="6"/>
      <c r="T120" s="6"/>
      <c r="U120" s="6"/>
      <c r="V120" s="6"/>
      <c r="W120" s="6"/>
      <c r="X120" s="6"/>
      <c r="Y120" s="6"/>
    </row>
    <row r="121" spans="1:25" ht="12.75" customHeight="1" x14ac:dyDescent="0.3">
      <c r="A121" s="41"/>
      <c r="B121" s="133"/>
      <c r="C121" s="134"/>
      <c r="D121" s="55"/>
      <c r="E121" s="57"/>
      <c r="F121" s="56"/>
      <c r="G121" s="56"/>
      <c r="H121" s="239"/>
      <c r="I121" s="239"/>
      <c r="J121" s="251"/>
      <c r="K121" s="252"/>
      <c r="L121" s="245"/>
      <c r="M121" s="109"/>
      <c r="N121" s="47"/>
      <c r="O121" s="110"/>
      <c r="P121" s="111"/>
      <c r="Q121" s="112"/>
      <c r="R121" s="113"/>
      <c r="S121" s="6"/>
      <c r="T121" s="6"/>
      <c r="U121" s="6"/>
      <c r="V121" s="6"/>
      <c r="W121" s="6"/>
      <c r="X121" s="6"/>
      <c r="Y121" s="6"/>
    </row>
    <row r="122" spans="1:25" ht="12.75" customHeight="1" collapsed="1" x14ac:dyDescent="0.3">
      <c r="A122" s="41"/>
      <c r="B122" s="180" t="s">
        <v>46</v>
      </c>
      <c r="C122" s="134"/>
      <c r="D122" s="42"/>
      <c r="E122" s="58"/>
      <c r="F122" s="44"/>
      <c r="G122" s="45"/>
      <c r="H122" s="240">
        <v>45870</v>
      </c>
      <c r="I122" s="239">
        <v>45870</v>
      </c>
      <c r="J122" s="251"/>
      <c r="K122" s="252"/>
      <c r="L122" s="245"/>
      <c r="M122" s="109"/>
      <c r="N122" s="47"/>
      <c r="O122" s="110"/>
      <c r="P122" s="111"/>
      <c r="Q122" s="112"/>
      <c r="R122" s="113"/>
      <c r="S122" s="6"/>
      <c r="T122" s="6"/>
      <c r="U122" s="6"/>
      <c r="V122" s="6"/>
      <c r="W122" s="6"/>
      <c r="X122" s="6"/>
      <c r="Y122" s="6"/>
    </row>
    <row r="123" spans="1:25" ht="12.75" hidden="1" customHeight="1" outlineLevel="1" x14ac:dyDescent="0.3">
      <c r="A123" s="41"/>
      <c r="B123" s="133" t="s">
        <v>66</v>
      </c>
      <c r="C123" s="134"/>
      <c r="D123" s="55" t="s">
        <v>62</v>
      </c>
      <c r="E123" s="57">
        <v>1</v>
      </c>
      <c r="F123" s="56">
        <f>$W$2</f>
        <v>166.65625</v>
      </c>
      <c r="G123" s="56">
        <f t="shared" ref="G123:G126" si="114">E123*F123</f>
        <v>166.65625</v>
      </c>
      <c r="H123" s="239"/>
      <c r="I123" s="239"/>
      <c r="J123" s="253">
        <f t="shared" ref="J123:J126" si="115">K123*E123</f>
        <v>0</v>
      </c>
      <c r="K123" s="254"/>
      <c r="L123" s="246">
        <f t="shared" ref="L123:L126" si="116">M123*E123</f>
        <v>0</v>
      </c>
      <c r="M123" s="53"/>
      <c r="N123" s="48">
        <f t="shared" ref="N123:N126" si="117">O123*E123</f>
        <v>0</v>
      </c>
      <c r="O123" s="49">
        <f t="shared" ref="O123:O126" si="118">K123+M123</f>
        <v>0</v>
      </c>
      <c r="P123" s="54">
        <f>K123*G123</f>
        <v>0</v>
      </c>
      <c r="Q123" s="50">
        <f>M123*G123</f>
        <v>0</v>
      </c>
      <c r="R123" s="51">
        <f t="shared" ref="R123:R126" si="119">P123+Q123</f>
        <v>0</v>
      </c>
      <c r="S123" s="6"/>
      <c r="T123" s="6"/>
      <c r="U123" s="6"/>
      <c r="V123" s="6"/>
      <c r="W123" s="6"/>
      <c r="X123" s="6"/>
      <c r="Y123" s="6"/>
    </row>
    <row r="124" spans="1:25" ht="12.75" hidden="1" customHeight="1" outlineLevel="1" x14ac:dyDescent="0.3">
      <c r="A124" s="41"/>
      <c r="B124" s="133" t="s">
        <v>67</v>
      </c>
      <c r="C124" s="134"/>
      <c r="D124" s="55" t="s">
        <v>62</v>
      </c>
      <c r="E124" s="57">
        <v>1</v>
      </c>
      <c r="F124" s="56">
        <f>$W$3</f>
        <v>2050</v>
      </c>
      <c r="G124" s="56">
        <f t="shared" si="114"/>
        <v>2050</v>
      </c>
      <c r="H124" s="239"/>
      <c r="I124" s="239"/>
      <c r="J124" s="253">
        <f t="shared" si="115"/>
        <v>0</v>
      </c>
      <c r="K124" s="254"/>
      <c r="L124" s="246">
        <f t="shared" si="116"/>
        <v>0</v>
      </c>
      <c r="M124" s="53"/>
      <c r="N124" s="48">
        <f t="shared" si="117"/>
        <v>0</v>
      </c>
      <c r="O124" s="49">
        <f t="shared" si="118"/>
        <v>0</v>
      </c>
      <c r="P124" s="54">
        <f>K124*G124</f>
        <v>0</v>
      </c>
      <c r="Q124" s="50">
        <f>M124*G124</f>
        <v>0</v>
      </c>
      <c r="R124" s="51">
        <f t="shared" si="119"/>
        <v>0</v>
      </c>
      <c r="S124" s="6"/>
      <c r="T124" s="6"/>
      <c r="U124" s="6"/>
      <c r="V124" s="6"/>
      <c r="W124" s="6"/>
      <c r="X124" s="6"/>
      <c r="Y124" s="6"/>
    </row>
    <row r="125" spans="1:25" ht="12.75" hidden="1" customHeight="1" outlineLevel="1" x14ac:dyDescent="0.3">
      <c r="A125" s="41"/>
      <c r="B125" s="133" t="s">
        <v>72</v>
      </c>
      <c r="C125" s="181"/>
      <c r="D125" s="55" t="s">
        <v>74</v>
      </c>
      <c r="E125" s="57">
        <v>8</v>
      </c>
      <c r="F125" s="56">
        <f>$W$4</f>
        <v>19.065789473684209</v>
      </c>
      <c r="G125" s="56">
        <f t="shared" si="114"/>
        <v>152.52631578947367</v>
      </c>
      <c r="H125" s="239"/>
      <c r="I125" s="239"/>
      <c r="J125" s="253">
        <f t="shared" si="115"/>
        <v>0</v>
      </c>
      <c r="K125" s="254"/>
      <c r="L125" s="246">
        <f t="shared" si="116"/>
        <v>0</v>
      </c>
      <c r="M125" s="53"/>
      <c r="N125" s="48">
        <f t="shared" si="117"/>
        <v>0</v>
      </c>
      <c r="O125" s="49">
        <f t="shared" si="118"/>
        <v>0</v>
      </c>
      <c r="P125" s="54">
        <f>K125*G125</f>
        <v>0</v>
      </c>
      <c r="Q125" s="50">
        <f>M125*G125</f>
        <v>0</v>
      </c>
      <c r="R125" s="51">
        <f t="shared" si="119"/>
        <v>0</v>
      </c>
      <c r="S125" s="6"/>
      <c r="T125" s="6"/>
      <c r="U125" s="6"/>
      <c r="V125" s="6"/>
      <c r="W125" s="6"/>
      <c r="X125" s="6"/>
      <c r="Y125" s="6"/>
    </row>
    <row r="126" spans="1:25" ht="12.75" hidden="1" customHeight="1" outlineLevel="1" x14ac:dyDescent="0.3">
      <c r="A126" s="41"/>
      <c r="B126" s="133" t="s">
        <v>73</v>
      </c>
      <c r="C126" s="181"/>
      <c r="D126" s="55" t="s">
        <v>74</v>
      </c>
      <c r="E126" s="57">
        <v>2</v>
      </c>
      <c r="F126" s="56">
        <f>$W$5</f>
        <v>93.333333333333329</v>
      </c>
      <c r="G126" s="56">
        <f t="shared" si="114"/>
        <v>186.66666666666666</v>
      </c>
      <c r="H126" s="239"/>
      <c r="I126" s="239"/>
      <c r="J126" s="253">
        <f t="shared" si="115"/>
        <v>0</v>
      </c>
      <c r="K126" s="254"/>
      <c r="L126" s="246">
        <f t="shared" si="116"/>
        <v>0</v>
      </c>
      <c r="M126" s="53"/>
      <c r="N126" s="48">
        <f t="shared" si="117"/>
        <v>0</v>
      </c>
      <c r="O126" s="49">
        <f t="shared" si="118"/>
        <v>0</v>
      </c>
      <c r="P126" s="54">
        <f>K126*G126</f>
        <v>0</v>
      </c>
      <c r="Q126" s="50">
        <f>M126*G126</f>
        <v>0</v>
      </c>
      <c r="R126" s="51">
        <f t="shared" si="119"/>
        <v>0</v>
      </c>
      <c r="S126" s="6"/>
      <c r="T126" s="6"/>
      <c r="U126" s="6"/>
      <c r="V126" s="6"/>
      <c r="W126" s="6"/>
      <c r="X126" s="6"/>
      <c r="Y126" s="6"/>
    </row>
    <row r="127" spans="1:25" ht="12.75" customHeight="1" x14ac:dyDescent="0.3">
      <c r="A127" s="41"/>
      <c r="B127" s="133"/>
      <c r="C127" s="181"/>
      <c r="D127" s="55"/>
      <c r="E127" s="57"/>
      <c r="F127" s="56"/>
      <c r="G127" s="56"/>
      <c r="H127" s="239"/>
      <c r="I127" s="239"/>
      <c r="J127" s="251"/>
      <c r="K127" s="252"/>
      <c r="L127" s="245"/>
      <c r="M127" s="109"/>
      <c r="N127" s="47"/>
      <c r="O127" s="110"/>
      <c r="P127" s="111"/>
      <c r="Q127" s="112"/>
      <c r="R127" s="113"/>
      <c r="S127" s="6"/>
      <c r="T127" s="6"/>
      <c r="U127" s="6"/>
      <c r="V127" s="6"/>
      <c r="W127" s="6"/>
      <c r="X127" s="6"/>
      <c r="Y127" s="6"/>
    </row>
    <row r="128" spans="1:25" ht="12.75" customHeight="1" collapsed="1" x14ac:dyDescent="0.3">
      <c r="A128" s="41"/>
      <c r="B128" s="180" t="s">
        <v>47</v>
      </c>
      <c r="C128" s="134"/>
      <c r="D128" s="42"/>
      <c r="E128" s="58"/>
      <c r="F128" s="44"/>
      <c r="G128" s="45"/>
      <c r="H128" s="240">
        <v>45901</v>
      </c>
      <c r="I128" s="239">
        <v>45901</v>
      </c>
      <c r="J128" s="251"/>
      <c r="K128" s="252"/>
      <c r="L128" s="245"/>
      <c r="M128" s="109"/>
      <c r="N128" s="47"/>
      <c r="O128" s="110"/>
      <c r="P128" s="111"/>
      <c r="Q128" s="112"/>
      <c r="R128" s="113"/>
      <c r="S128" s="6"/>
      <c r="T128" s="6"/>
      <c r="U128" s="6"/>
      <c r="V128" s="6"/>
      <c r="W128" s="6"/>
      <c r="X128" s="6"/>
      <c r="Y128" s="6"/>
    </row>
    <row r="129" spans="1:25" ht="12.75" hidden="1" customHeight="1" outlineLevel="1" x14ac:dyDescent="0.3">
      <c r="A129" s="41"/>
      <c r="B129" s="133" t="s">
        <v>66</v>
      </c>
      <c r="C129" s="134"/>
      <c r="D129" s="55" t="s">
        <v>62</v>
      </c>
      <c r="E129" s="57">
        <v>1</v>
      </c>
      <c r="F129" s="56">
        <f>$W$2</f>
        <v>166.65625</v>
      </c>
      <c r="G129" s="56">
        <f t="shared" ref="G129:G132" si="120">E129*F129</f>
        <v>166.65625</v>
      </c>
      <c r="H129" s="239"/>
      <c r="I129" s="239"/>
      <c r="J129" s="253">
        <f t="shared" ref="J129:J132" si="121">K129*E129</f>
        <v>0</v>
      </c>
      <c r="K129" s="254"/>
      <c r="L129" s="246">
        <f t="shared" ref="L129:L132" si="122">M129*E129</f>
        <v>0</v>
      </c>
      <c r="M129" s="53"/>
      <c r="N129" s="48">
        <f t="shared" ref="N129:N132" si="123">O129*E129</f>
        <v>0</v>
      </c>
      <c r="O129" s="49">
        <f t="shared" ref="O129:O132" si="124">K129+M129</f>
        <v>0</v>
      </c>
      <c r="P129" s="54">
        <f>K129*G129</f>
        <v>0</v>
      </c>
      <c r="Q129" s="50">
        <f>M129*G129</f>
        <v>0</v>
      </c>
      <c r="R129" s="51">
        <f t="shared" ref="R129:R132" si="125">P129+Q129</f>
        <v>0</v>
      </c>
      <c r="S129" s="6"/>
      <c r="T129" s="6"/>
      <c r="U129" s="6"/>
      <c r="V129" s="6"/>
      <c r="W129" s="6"/>
      <c r="X129" s="6"/>
      <c r="Y129" s="6"/>
    </row>
    <row r="130" spans="1:25" ht="12.75" hidden="1" customHeight="1" outlineLevel="1" x14ac:dyDescent="0.3">
      <c r="A130" s="41"/>
      <c r="B130" s="133" t="s">
        <v>67</v>
      </c>
      <c r="C130" s="134"/>
      <c r="D130" s="55" t="s">
        <v>62</v>
      </c>
      <c r="E130" s="57">
        <v>1</v>
      </c>
      <c r="F130" s="56">
        <f>$W$3</f>
        <v>2050</v>
      </c>
      <c r="G130" s="56">
        <f t="shared" si="120"/>
        <v>2050</v>
      </c>
      <c r="H130" s="239"/>
      <c r="I130" s="239"/>
      <c r="J130" s="253">
        <f t="shared" si="121"/>
        <v>0</v>
      </c>
      <c r="K130" s="254"/>
      <c r="L130" s="246">
        <f t="shared" si="122"/>
        <v>0</v>
      </c>
      <c r="M130" s="53"/>
      <c r="N130" s="48">
        <f t="shared" si="123"/>
        <v>0</v>
      </c>
      <c r="O130" s="49">
        <f t="shared" si="124"/>
        <v>0</v>
      </c>
      <c r="P130" s="54">
        <f>K130*G130</f>
        <v>0</v>
      </c>
      <c r="Q130" s="50">
        <f>M130*G130</f>
        <v>0</v>
      </c>
      <c r="R130" s="51">
        <f t="shared" si="125"/>
        <v>0</v>
      </c>
      <c r="S130" s="6"/>
      <c r="T130" s="6"/>
      <c r="U130" s="6"/>
      <c r="V130" s="6"/>
      <c r="W130" s="6"/>
      <c r="X130" s="6"/>
      <c r="Y130" s="6"/>
    </row>
    <row r="131" spans="1:25" ht="12.75" hidden="1" customHeight="1" outlineLevel="1" x14ac:dyDescent="0.3">
      <c r="A131" s="41"/>
      <c r="B131" s="133" t="s">
        <v>72</v>
      </c>
      <c r="C131" s="181"/>
      <c r="D131" s="55" t="s">
        <v>74</v>
      </c>
      <c r="E131" s="57">
        <v>8</v>
      </c>
      <c r="F131" s="56">
        <f>$W$4</f>
        <v>19.065789473684209</v>
      </c>
      <c r="G131" s="56">
        <f t="shared" si="120"/>
        <v>152.52631578947367</v>
      </c>
      <c r="H131" s="239"/>
      <c r="I131" s="239"/>
      <c r="J131" s="253">
        <f t="shared" si="121"/>
        <v>0</v>
      </c>
      <c r="K131" s="254"/>
      <c r="L131" s="246">
        <f t="shared" si="122"/>
        <v>0</v>
      </c>
      <c r="M131" s="53"/>
      <c r="N131" s="48">
        <f t="shared" si="123"/>
        <v>0</v>
      </c>
      <c r="O131" s="49">
        <f t="shared" si="124"/>
        <v>0</v>
      </c>
      <c r="P131" s="54">
        <f>K131*G131</f>
        <v>0</v>
      </c>
      <c r="Q131" s="50">
        <f>M131*G131</f>
        <v>0</v>
      </c>
      <c r="R131" s="51">
        <f t="shared" si="125"/>
        <v>0</v>
      </c>
      <c r="S131" s="6"/>
      <c r="T131" s="6"/>
      <c r="U131" s="6"/>
      <c r="V131" s="6"/>
      <c r="W131" s="6"/>
      <c r="X131" s="6"/>
      <c r="Y131" s="6"/>
    </row>
    <row r="132" spans="1:25" ht="12.75" hidden="1" customHeight="1" outlineLevel="1" x14ac:dyDescent="0.3">
      <c r="A132" s="41"/>
      <c r="B132" s="133" t="s">
        <v>73</v>
      </c>
      <c r="C132" s="181"/>
      <c r="D132" s="55" t="s">
        <v>74</v>
      </c>
      <c r="E132" s="57">
        <v>2</v>
      </c>
      <c r="F132" s="56">
        <f>$W$5</f>
        <v>93.333333333333329</v>
      </c>
      <c r="G132" s="56">
        <f t="shared" si="120"/>
        <v>186.66666666666666</v>
      </c>
      <c r="H132" s="239"/>
      <c r="I132" s="239"/>
      <c r="J132" s="253">
        <f t="shared" si="121"/>
        <v>0</v>
      </c>
      <c r="K132" s="254"/>
      <c r="L132" s="246">
        <f t="shared" si="122"/>
        <v>0</v>
      </c>
      <c r="M132" s="53"/>
      <c r="N132" s="48">
        <f t="shared" si="123"/>
        <v>0</v>
      </c>
      <c r="O132" s="49">
        <f t="shared" si="124"/>
        <v>0</v>
      </c>
      <c r="P132" s="54">
        <f>K132*G132</f>
        <v>0</v>
      </c>
      <c r="Q132" s="50">
        <f>M132*G132</f>
        <v>0</v>
      </c>
      <c r="R132" s="51">
        <f t="shared" si="125"/>
        <v>0</v>
      </c>
      <c r="S132" s="6"/>
      <c r="T132" s="6"/>
      <c r="U132" s="6"/>
      <c r="V132" s="6"/>
      <c r="W132" s="6"/>
      <c r="X132" s="6"/>
      <c r="Y132" s="6"/>
    </row>
    <row r="133" spans="1:25" ht="12.75" customHeight="1" x14ac:dyDescent="0.3">
      <c r="A133" s="41"/>
      <c r="B133" s="133"/>
      <c r="C133" s="134"/>
      <c r="D133" s="55"/>
      <c r="E133" s="57"/>
      <c r="F133" s="56"/>
      <c r="G133" s="56"/>
      <c r="H133" s="239"/>
      <c r="I133" s="239"/>
      <c r="J133" s="251"/>
      <c r="K133" s="252"/>
      <c r="L133" s="245"/>
      <c r="M133" s="109"/>
      <c r="N133" s="47"/>
      <c r="O133" s="110"/>
      <c r="P133" s="111"/>
      <c r="Q133" s="112"/>
      <c r="R133" s="113"/>
      <c r="S133" s="6"/>
      <c r="T133" s="6"/>
      <c r="U133" s="6"/>
      <c r="V133" s="6"/>
      <c r="W133" s="6"/>
      <c r="X133" s="6"/>
      <c r="Y133" s="6"/>
    </row>
    <row r="134" spans="1:25" ht="12.75" customHeight="1" collapsed="1" x14ac:dyDescent="0.3">
      <c r="A134" s="41"/>
      <c r="B134" s="180" t="s">
        <v>48</v>
      </c>
      <c r="C134" s="134"/>
      <c r="D134" s="42"/>
      <c r="E134" s="58"/>
      <c r="F134" s="44"/>
      <c r="G134" s="45"/>
      <c r="H134" s="240">
        <v>45901</v>
      </c>
      <c r="I134" s="239">
        <v>45901</v>
      </c>
      <c r="J134" s="251"/>
      <c r="K134" s="252"/>
      <c r="L134" s="245"/>
      <c r="M134" s="109"/>
      <c r="N134" s="47"/>
      <c r="O134" s="110"/>
      <c r="P134" s="111"/>
      <c r="Q134" s="112"/>
      <c r="R134" s="113"/>
      <c r="S134" s="6"/>
      <c r="T134" s="6"/>
      <c r="U134" s="6"/>
      <c r="V134" s="6"/>
      <c r="W134" s="6"/>
      <c r="X134" s="6"/>
      <c r="Y134" s="6"/>
    </row>
    <row r="135" spans="1:25" ht="12.75" hidden="1" customHeight="1" outlineLevel="1" x14ac:dyDescent="0.3">
      <c r="A135" s="41"/>
      <c r="B135" s="133" t="s">
        <v>66</v>
      </c>
      <c r="C135" s="134"/>
      <c r="D135" s="55" t="s">
        <v>62</v>
      </c>
      <c r="E135" s="57">
        <v>1</v>
      </c>
      <c r="F135" s="56">
        <f>$W$2</f>
        <v>166.65625</v>
      </c>
      <c r="G135" s="56">
        <f t="shared" ref="G135:G138" si="126">E135*F135</f>
        <v>166.65625</v>
      </c>
      <c r="H135" s="239"/>
      <c r="I135" s="239"/>
      <c r="J135" s="253">
        <f t="shared" ref="J135:J138" si="127">K135*E135</f>
        <v>0</v>
      </c>
      <c r="K135" s="254"/>
      <c r="L135" s="246">
        <f t="shared" ref="L135:L138" si="128">M135*E135</f>
        <v>0</v>
      </c>
      <c r="M135" s="53"/>
      <c r="N135" s="48">
        <f t="shared" ref="N135:N138" si="129">O135*E135</f>
        <v>0</v>
      </c>
      <c r="O135" s="49">
        <f t="shared" ref="O135:O138" si="130">K135+M135</f>
        <v>0</v>
      </c>
      <c r="P135" s="54">
        <f>K135*G135</f>
        <v>0</v>
      </c>
      <c r="Q135" s="50">
        <f>M135*G135</f>
        <v>0</v>
      </c>
      <c r="R135" s="51">
        <f t="shared" ref="R135:R138" si="131">P135+Q135</f>
        <v>0</v>
      </c>
      <c r="S135" s="6"/>
      <c r="T135" s="6"/>
      <c r="U135" s="6"/>
      <c r="V135" s="6"/>
      <c r="W135" s="6"/>
      <c r="X135" s="6"/>
      <c r="Y135" s="6"/>
    </row>
    <row r="136" spans="1:25" ht="12.75" hidden="1" customHeight="1" outlineLevel="1" x14ac:dyDescent="0.3">
      <c r="A136" s="41"/>
      <c r="B136" s="133" t="s">
        <v>67</v>
      </c>
      <c r="C136" s="134"/>
      <c r="D136" s="55" t="s">
        <v>62</v>
      </c>
      <c r="E136" s="57">
        <v>1</v>
      </c>
      <c r="F136" s="56">
        <f>$W$3</f>
        <v>2050</v>
      </c>
      <c r="G136" s="56">
        <f t="shared" si="126"/>
        <v>2050</v>
      </c>
      <c r="H136" s="239"/>
      <c r="I136" s="239"/>
      <c r="J136" s="253">
        <f t="shared" si="127"/>
        <v>0</v>
      </c>
      <c r="K136" s="254"/>
      <c r="L136" s="246">
        <f t="shared" si="128"/>
        <v>0</v>
      </c>
      <c r="M136" s="53"/>
      <c r="N136" s="48">
        <f t="shared" si="129"/>
        <v>0</v>
      </c>
      <c r="O136" s="49">
        <f t="shared" si="130"/>
        <v>0</v>
      </c>
      <c r="P136" s="54">
        <f>K136*G136</f>
        <v>0</v>
      </c>
      <c r="Q136" s="50">
        <f>M136*G136</f>
        <v>0</v>
      </c>
      <c r="R136" s="51">
        <f t="shared" si="131"/>
        <v>0</v>
      </c>
      <c r="S136" s="6"/>
      <c r="T136" s="6"/>
      <c r="U136" s="6"/>
      <c r="V136" s="6"/>
      <c r="W136" s="6"/>
      <c r="X136" s="6"/>
      <c r="Y136" s="6"/>
    </row>
    <row r="137" spans="1:25" ht="12.75" hidden="1" customHeight="1" outlineLevel="1" x14ac:dyDescent="0.3">
      <c r="A137" s="41"/>
      <c r="B137" s="133" t="s">
        <v>72</v>
      </c>
      <c r="C137" s="181"/>
      <c r="D137" s="55" t="s">
        <v>74</v>
      </c>
      <c r="E137" s="57">
        <v>8</v>
      </c>
      <c r="F137" s="56">
        <f>$W$4</f>
        <v>19.065789473684209</v>
      </c>
      <c r="G137" s="56">
        <f t="shared" si="126"/>
        <v>152.52631578947367</v>
      </c>
      <c r="H137" s="239"/>
      <c r="I137" s="239"/>
      <c r="J137" s="253">
        <f t="shared" si="127"/>
        <v>0</v>
      </c>
      <c r="K137" s="254"/>
      <c r="L137" s="246">
        <f t="shared" si="128"/>
        <v>0</v>
      </c>
      <c r="M137" s="53"/>
      <c r="N137" s="48">
        <f t="shared" si="129"/>
        <v>0</v>
      </c>
      <c r="O137" s="49">
        <f t="shared" si="130"/>
        <v>0</v>
      </c>
      <c r="P137" s="54">
        <f>K137*G137</f>
        <v>0</v>
      </c>
      <c r="Q137" s="50">
        <f>M137*G137</f>
        <v>0</v>
      </c>
      <c r="R137" s="51">
        <f t="shared" si="131"/>
        <v>0</v>
      </c>
      <c r="S137" s="6"/>
      <c r="T137" s="6"/>
      <c r="U137" s="6"/>
      <c r="V137" s="6"/>
      <c r="W137" s="6"/>
      <c r="X137" s="6"/>
      <c r="Y137" s="6"/>
    </row>
    <row r="138" spans="1:25" ht="12.75" hidden="1" customHeight="1" outlineLevel="1" x14ac:dyDescent="0.3">
      <c r="A138" s="41"/>
      <c r="B138" s="133" t="s">
        <v>73</v>
      </c>
      <c r="C138" s="181"/>
      <c r="D138" s="55" t="s">
        <v>74</v>
      </c>
      <c r="E138" s="57">
        <v>2</v>
      </c>
      <c r="F138" s="56">
        <f>$W$5</f>
        <v>93.333333333333329</v>
      </c>
      <c r="G138" s="56">
        <f t="shared" si="126"/>
        <v>186.66666666666666</v>
      </c>
      <c r="H138" s="239"/>
      <c r="I138" s="239"/>
      <c r="J138" s="253">
        <f t="shared" si="127"/>
        <v>0</v>
      </c>
      <c r="K138" s="254"/>
      <c r="L138" s="246">
        <f t="shared" si="128"/>
        <v>0</v>
      </c>
      <c r="M138" s="53"/>
      <c r="N138" s="48">
        <f t="shared" si="129"/>
        <v>0</v>
      </c>
      <c r="O138" s="49">
        <f t="shared" si="130"/>
        <v>0</v>
      </c>
      <c r="P138" s="54">
        <f>K138*G138</f>
        <v>0</v>
      </c>
      <c r="Q138" s="50">
        <f>M138*G138</f>
        <v>0</v>
      </c>
      <c r="R138" s="51">
        <f t="shared" si="131"/>
        <v>0</v>
      </c>
      <c r="S138" s="6"/>
      <c r="T138" s="6"/>
      <c r="U138" s="6"/>
      <c r="V138" s="6"/>
      <c r="W138" s="6"/>
      <c r="X138" s="6"/>
      <c r="Y138" s="6"/>
    </row>
    <row r="139" spans="1:25" ht="12.75" customHeight="1" x14ac:dyDescent="0.3">
      <c r="A139" s="41"/>
      <c r="B139" s="133"/>
      <c r="C139" s="181"/>
      <c r="D139" s="55"/>
      <c r="E139" s="57"/>
      <c r="F139" s="56"/>
      <c r="G139" s="56"/>
      <c r="H139" s="239"/>
      <c r="I139" s="239"/>
      <c r="J139" s="251"/>
      <c r="K139" s="252"/>
      <c r="L139" s="245"/>
      <c r="M139" s="109"/>
      <c r="N139" s="47"/>
      <c r="O139" s="110"/>
      <c r="P139" s="111"/>
      <c r="Q139" s="112"/>
      <c r="R139" s="113"/>
      <c r="S139" s="6"/>
      <c r="T139" s="6"/>
      <c r="U139" s="6"/>
      <c r="V139" s="6"/>
      <c r="W139" s="6"/>
      <c r="X139" s="6"/>
      <c r="Y139" s="6"/>
    </row>
    <row r="140" spans="1:25" ht="12.75" customHeight="1" collapsed="1" x14ac:dyDescent="0.3">
      <c r="A140" s="41"/>
      <c r="B140" s="180" t="s">
        <v>49</v>
      </c>
      <c r="C140" s="134"/>
      <c r="D140" s="42"/>
      <c r="E140" s="58"/>
      <c r="F140" s="44"/>
      <c r="G140" s="45"/>
      <c r="H140" s="240">
        <v>45931</v>
      </c>
      <c r="I140" s="239">
        <v>45931</v>
      </c>
      <c r="J140" s="251"/>
      <c r="K140" s="252"/>
      <c r="L140" s="245"/>
      <c r="M140" s="109"/>
      <c r="N140" s="47"/>
      <c r="O140" s="110"/>
      <c r="P140" s="111"/>
      <c r="Q140" s="112"/>
      <c r="R140" s="113"/>
      <c r="S140" s="6"/>
      <c r="T140" s="6"/>
      <c r="U140" s="6"/>
      <c r="V140" s="6"/>
      <c r="W140" s="6"/>
      <c r="X140" s="6"/>
      <c r="Y140" s="6"/>
    </row>
    <row r="141" spans="1:25" ht="12.75" hidden="1" customHeight="1" outlineLevel="1" x14ac:dyDescent="0.3">
      <c r="A141" s="41"/>
      <c r="B141" s="133" t="s">
        <v>66</v>
      </c>
      <c r="C141" s="134"/>
      <c r="D141" s="55" t="s">
        <v>62</v>
      </c>
      <c r="E141" s="57">
        <v>1</v>
      </c>
      <c r="F141" s="56">
        <f>$W$2</f>
        <v>166.65625</v>
      </c>
      <c r="G141" s="56">
        <f t="shared" ref="G141:G144" si="132">E141*F141</f>
        <v>166.65625</v>
      </c>
      <c r="H141" s="239"/>
      <c r="I141" s="239"/>
      <c r="J141" s="253">
        <f t="shared" ref="J141:J144" si="133">K141*E141</f>
        <v>0</v>
      </c>
      <c r="K141" s="254"/>
      <c r="L141" s="246">
        <f t="shared" ref="L141:L144" si="134">M141*E141</f>
        <v>0</v>
      </c>
      <c r="M141" s="53"/>
      <c r="N141" s="48">
        <f t="shared" ref="N141:N144" si="135">O141*E141</f>
        <v>0</v>
      </c>
      <c r="O141" s="49">
        <f t="shared" ref="O141:O144" si="136">K141+M141</f>
        <v>0</v>
      </c>
      <c r="P141" s="54">
        <f>K141*G141</f>
        <v>0</v>
      </c>
      <c r="Q141" s="50">
        <f>M141*G141</f>
        <v>0</v>
      </c>
      <c r="R141" s="51">
        <f t="shared" ref="R141:R144" si="137">P141+Q141</f>
        <v>0</v>
      </c>
      <c r="S141" s="6"/>
      <c r="T141" s="6"/>
      <c r="U141" s="6"/>
      <c r="V141" s="6"/>
      <c r="W141" s="6"/>
      <c r="X141" s="6"/>
      <c r="Y141" s="6"/>
    </row>
    <row r="142" spans="1:25" ht="12.75" hidden="1" customHeight="1" outlineLevel="1" x14ac:dyDescent="0.3">
      <c r="A142" s="41"/>
      <c r="B142" s="133" t="s">
        <v>67</v>
      </c>
      <c r="C142" s="134"/>
      <c r="D142" s="55" t="s">
        <v>62</v>
      </c>
      <c r="E142" s="57">
        <v>1</v>
      </c>
      <c r="F142" s="56">
        <f>$W$3</f>
        <v>2050</v>
      </c>
      <c r="G142" s="56">
        <f t="shared" si="132"/>
        <v>2050</v>
      </c>
      <c r="H142" s="239"/>
      <c r="I142" s="239"/>
      <c r="J142" s="253">
        <f t="shared" si="133"/>
        <v>0</v>
      </c>
      <c r="K142" s="254"/>
      <c r="L142" s="246">
        <f t="shared" si="134"/>
        <v>0</v>
      </c>
      <c r="M142" s="53"/>
      <c r="N142" s="48">
        <f t="shared" si="135"/>
        <v>0</v>
      </c>
      <c r="O142" s="49">
        <f t="shared" si="136"/>
        <v>0</v>
      </c>
      <c r="P142" s="54">
        <f>K142*G142</f>
        <v>0</v>
      </c>
      <c r="Q142" s="50">
        <f>M142*G142</f>
        <v>0</v>
      </c>
      <c r="R142" s="51">
        <f t="shared" si="137"/>
        <v>0</v>
      </c>
      <c r="S142" s="6"/>
      <c r="T142" s="6"/>
      <c r="U142" s="6"/>
      <c r="V142" s="6"/>
      <c r="W142" s="6"/>
      <c r="X142" s="6"/>
      <c r="Y142" s="6"/>
    </row>
    <row r="143" spans="1:25" ht="12.75" hidden="1" customHeight="1" outlineLevel="1" x14ac:dyDescent="0.3">
      <c r="A143" s="41"/>
      <c r="B143" s="133" t="s">
        <v>72</v>
      </c>
      <c r="C143" s="181"/>
      <c r="D143" s="55" t="s">
        <v>74</v>
      </c>
      <c r="E143" s="57">
        <v>8</v>
      </c>
      <c r="F143" s="56">
        <f>$W$4</f>
        <v>19.065789473684209</v>
      </c>
      <c r="G143" s="56">
        <f t="shared" si="132"/>
        <v>152.52631578947367</v>
      </c>
      <c r="H143" s="239"/>
      <c r="I143" s="239"/>
      <c r="J143" s="253">
        <f t="shared" si="133"/>
        <v>0</v>
      </c>
      <c r="K143" s="254"/>
      <c r="L143" s="246">
        <f t="shared" si="134"/>
        <v>0</v>
      </c>
      <c r="M143" s="53"/>
      <c r="N143" s="48">
        <f t="shared" si="135"/>
        <v>0</v>
      </c>
      <c r="O143" s="49">
        <f t="shared" si="136"/>
        <v>0</v>
      </c>
      <c r="P143" s="54">
        <f>K143*G143</f>
        <v>0</v>
      </c>
      <c r="Q143" s="50">
        <f>M143*G143</f>
        <v>0</v>
      </c>
      <c r="R143" s="51">
        <f t="shared" si="137"/>
        <v>0</v>
      </c>
      <c r="S143" s="6"/>
      <c r="T143" s="6"/>
      <c r="U143" s="6"/>
      <c r="V143" s="6"/>
      <c r="W143" s="6"/>
      <c r="X143" s="6"/>
      <c r="Y143" s="6"/>
    </row>
    <row r="144" spans="1:25" ht="12.75" hidden="1" customHeight="1" outlineLevel="1" x14ac:dyDescent="0.3">
      <c r="A144" s="41"/>
      <c r="B144" s="133" t="s">
        <v>73</v>
      </c>
      <c r="C144" s="181"/>
      <c r="D144" s="55" t="s">
        <v>74</v>
      </c>
      <c r="E144" s="57">
        <v>2</v>
      </c>
      <c r="F144" s="56">
        <f>$W$5</f>
        <v>93.333333333333329</v>
      </c>
      <c r="G144" s="56">
        <f t="shared" si="132"/>
        <v>186.66666666666666</v>
      </c>
      <c r="H144" s="239"/>
      <c r="I144" s="239"/>
      <c r="J144" s="253">
        <f t="shared" si="133"/>
        <v>0</v>
      </c>
      <c r="K144" s="254"/>
      <c r="L144" s="246">
        <f t="shared" si="134"/>
        <v>0</v>
      </c>
      <c r="M144" s="53"/>
      <c r="N144" s="48">
        <f t="shared" si="135"/>
        <v>0</v>
      </c>
      <c r="O144" s="49">
        <f t="shared" si="136"/>
        <v>0</v>
      </c>
      <c r="P144" s="54">
        <f>K144*G144</f>
        <v>0</v>
      </c>
      <c r="Q144" s="50">
        <f>M144*G144</f>
        <v>0</v>
      </c>
      <c r="R144" s="51">
        <f t="shared" si="137"/>
        <v>0</v>
      </c>
      <c r="S144" s="6"/>
      <c r="T144" s="6"/>
      <c r="U144" s="6"/>
      <c r="V144" s="6"/>
      <c r="W144" s="6"/>
      <c r="X144" s="6"/>
      <c r="Y144" s="6"/>
    </row>
    <row r="145" spans="1:25" ht="12.75" customHeight="1" x14ac:dyDescent="0.3">
      <c r="A145" s="41"/>
      <c r="B145" s="133"/>
      <c r="C145" s="134"/>
      <c r="D145" s="55"/>
      <c r="E145" s="57"/>
      <c r="F145" s="56"/>
      <c r="G145" s="56"/>
      <c r="H145" s="239"/>
      <c r="I145" s="239"/>
      <c r="J145" s="251"/>
      <c r="K145" s="252"/>
      <c r="L145" s="245"/>
      <c r="M145" s="109"/>
      <c r="N145" s="47"/>
      <c r="O145" s="110"/>
      <c r="P145" s="111"/>
      <c r="Q145" s="112"/>
      <c r="R145" s="113"/>
      <c r="S145" s="6"/>
      <c r="T145" s="6"/>
      <c r="U145" s="6"/>
      <c r="V145" s="6"/>
      <c r="W145" s="6"/>
      <c r="X145" s="6"/>
      <c r="Y145" s="6"/>
    </row>
    <row r="146" spans="1:25" ht="12.75" customHeight="1" collapsed="1" x14ac:dyDescent="0.3">
      <c r="A146" s="41"/>
      <c r="B146" s="180" t="s">
        <v>50</v>
      </c>
      <c r="C146" s="134"/>
      <c r="D146" s="42"/>
      <c r="E146" s="58"/>
      <c r="F146" s="44"/>
      <c r="G146" s="45"/>
      <c r="H146" s="240">
        <v>45931</v>
      </c>
      <c r="I146" s="239">
        <v>45931</v>
      </c>
      <c r="J146" s="251"/>
      <c r="K146" s="252"/>
      <c r="L146" s="245"/>
      <c r="M146" s="109"/>
      <c r="N146" s="47"/>
      <c r="O146" s="110"/>
      <c r="P146" s="111"/>
      <c r="Q146" s="112"/>
      <c r="R146" s="113"/>
      <c r="S146" s="6"/>
      <c r="T146" s="6"/>
      <c r="U146" s="6"/>
      <c r="V146" s="6"/>
      <c r="W146" s="6"/>
      <c r="X146" s="6"/>
      <c r="Y146" s="6"/>
    </row>
    <row r="147" spans="1:25" ht="12.75" hidden="1" customHeight="1" outlineLevel="1" x14ac:dyDescent="0.3">
      <c r="A147" s="41"/>
      <c r="B147" s="133" t="s">
        <v>66</v>
      </c>
      <c r="C147" s="134"/>
      <c r="D147" s="55" t="s">
        <v>62</v>
      </c>
      <c r="E147" s="57">
        <v>1</v>
      </c>
      <c r="F147" s="56">
        <f>$W$2</f>
        <v>166.65625</v>
      </c>
      <c r="G147" s="56">
        <f t="shared" ref="G147:G150" si="138">E147*F147</f>
        <v>166.65625</v>
      </c>
      <c r="H147" s="239"/>
      <c r="I147" s="239"/>
      <c r="J147" s="253">
        <f t="shared" ref="J147:J150" si="139">K147*E147</f>
        <v>0</v>
      </c>
      <c r="K147" s="254"/>
      <c r="L147" s="246">
        <f t="shared" ref="L147:L150" si="140">M147*E147</f>
        <v>0</v>
      </c>
      <c r="M147" s="53"/>
      <c r="N147" s="48">
        <f t="shared" ref="N147:N150" si="141">O147*E147</f>
        <v>0</v>
      </c>
      <c r="O147" s="49">
        <f t="shared" ref="O147:O150" si="142">K147+M147</f>
        <v>0</v>
      </c>
      <c r="P147" s="54">
        <f>K147*G147</f>
        <v>0</v>
      </c>
      <c r="Q147" s="50">
        <f>M147*G147</f>
        <v>0</v>
      </c>
      <c r="R147" s="51">
        <f t="shared" ref="R147:R150" si="143">P147+Q147</f>
        <v>0</v>
      </c>
      <c r="S147" s="6"/>
      <c r="T147" s="6"/>
      <c r="U147" s="6"/>
      <c r="V147" s="6"/>
      <c r="W147" s="6"/>
      <c r="X147" s="6"/>
      <c r="Y147" s="6"/>
    </row>
    <row r="148" spans="1:25" ht="12.75" hidden="1" customHeight="1" outlineLevel="1" x14ac:dyDescent="0.3">
      <c r="A148" s="41"/>
      <c r="B148" s="133" t="s">
        <v>67</v>
      </c>
      <c r="C148" s="134"/>
      <c r="D148" s="55" t="s">
        <v>62</v>
      </c>
      <c r="E148" s="57">
        <v>1</v>
      </c>
      <c r="F148" s="56">
        <f>$W$3</f>
        <v>2050</v>
      </c>
      <c r="G148" s="56">
        <f t="shared" si="138"/>
        <v>2050</v>
      </c>
      <c r="H148" s="239"/>
      <c r="I148" s="239"/>
      <c r="J148" s="253">
        <f t="shared" si="139"/>
        <v>0</v>
      </c>
      <c r="K148" s="254"/>
      <c r="L148" s="246">
        <f t="shared" si="140"/>
        <v>0</v>
      </c>
      <c r="M148" s="53"/>
      <c r="N148" s="48">
        <f t="shared" si="141"/>
        <v>0</v>
      </c>
      <c r="O148" s="49">
        <f t="shared" si="142"/>
        <v>0</v>
      </c>
      <c r="P148" s="54">
        <f>K148*G148</f>
        <v>0</v>
      </c>
      <c r="Q148" s="50">
        <f>M148*G148</f>
        <v>0</v>
      </c>
      <c r="R148" s="51">
        <f t="shared" si="143"/>
        <v>0</v>
      </c>
      <c r="S148" s="6"/>
      <c r="T148" s="6"/>
      <c r="U148" s="6"/>
      <c r="V148" s="6"/>
      <c r="W148" s="6"/>
      <c r="X148" s="6"/>
      <c r="Y148" s="6"/>
    </row>
    <row r="149" spans="1:25" ht="12.75" hidden="1" customHeight="1" outlineLevel="1" x14ac:dyDescent="0.3">
      <c r="A149" s="41"/>
      <c r="B149" s="133" t="s">
        <v>72</v>
      </c>
      <c r="C149" s="181"/>
      <c r="D149" s="55" t="s">
        <v>74</v>
      </c>
      <c r="E149" s="57">
        <v>8</v>
      </c>
      <c r="F149" s="56">
        <f>$W$4</f>
        <v>19.065789473684209</v>
      </c>
      <c r="G149" s="56">
        <f t="shared" si="138"/>
        <v>152.52631578947367</v>
      </c>
      <c r="H149" s="239"/>
      <c r="I149" s="239"/>
      <c r="J149" s="253">
        <f t="shared" si="139"/>
        <v>0</v>
      </c>
      <c r="K149" s="254"/>
      <c r="L149" s="246">
        <f t="shared" si="140"/>
        <v>0</v>
      </c>
      <c r="M149" s="53"/>
      <c r="N149" s="48">
        <f t="shared" si="141"/>
        <v>0</v>
      </c>
      <c r="O149" s="49">
        <f t="shared" si="142"/>
        <v>0</v>
      </c>
      <c r="P149" s="54">
        <f>K149*G149</f>
        <v>0</v>
      </c>
      <c r="Q149" s="50">
        <f>M149*G149</f>
        <v>0</v>
      </c>
      <c r="R149" s="51">
        <f t="shared" si="143"/>
        <v>0</v>
      </c>
      <c r="S149" s="6"/>
      <c r="T149" s="6"/>
      <c r="U149" s="6"/>
      <c r="V149" s="6"/>
      <c r="W149" s="6"/>
      <c r="X149" s="6"/>
      <c r="Y149" s="6"/>
    </row>
    <row r="150" spans="1:25" ht="12.75" hidden="1" customHeight="1" outlineLevel="1" x14ac:dyDescent="0.3">
      <c r="A150" s="41"/>
      <c r="B150" s="133" t="s">
        <v>73</v>
      </c>
      <c r="C150" s="181"/>
      <c r="D150" s="55" t="s">
        <v>74</v>
      </c>
      <c r="E150" s="57">
        <v>2</v>
      </c>
      <c r="F150" s="56">
        <f>$W$5</f>
        <v>93.333333333333329</v>
      </c>
      <c r="G150" s="56">
        <f t="shared" si="138"/>
        <v>186.66666666666666</v>
      </c>
      <c r="H150" s="239"/>
      <c r="I150" s="239"/>
      <c r="J150" s="253">
        <f t="shared" si="139"/>
        <v>0</v>
      </c>
      <c r="K150" s="254"/>
      <c r="L150" s="246">
        <f t="shared" si="140"/>
        <v>0</v>
      </c>
      <c r="M150" s="53"/>
      <c r="N150" s="48">
        <f t="shared" si="141"/>
        <v>0</v>
      </c>
      <c r="O150" s="49">
        <f t="shared" si="142"/>
        <v>0</v>
      </c>
      <c r="P150" s="54">
        <f>K150*G150</f>
        <v>0</v>
      </c>
      <c r="Q150" s="50">
        <f>M150*G150</f>
        <v>0</v>
      </c>
      <c r="R150" s="51">
        <f t="shared" si="143"/>
        <v>0</v>
      </c>
      <c r="S150" s="6"/>
      <c r="T150" s="6"/>
      <c r="U150" s="6"/>
      <c r="V150" s="6"/>
      <c r="W150" s="6"/>
      <c r="X150" s="6"/>
      <c r="Y150" s="6"/>
    </row>
    <row r="151" spans="1:25" ht="12.75" customHeight="1" x14ac:dyDescent="0.3">
      <c r="A151" s="41"/>
      <c r="B151" s="133"/>
      <c r="C151" s="181"/>
      <c r="D151" s="55"/>
      <c r="E151" s="57"/>
      <c r="F151" s="56"/>
      <c r="G151" s="56"/>
      <c r="H151" s="239"/>
      <c r="I151" s="239"/>
      <c r="J151" s="251"/>
      <c r="K151" s="252"/>
      <c r="L151" s="245"/>
      <c r="M151" s="109"/>
      <c r="N151" s="47"/>
      <c r="O151" s="110"/>
      <c r="P151" s="111"/>
      <c r="Q151" s="112"/>
      <c r="R151" s="113"/>
      <c r="S151" s="6"/>
      <c r="T151" s="6"/>
      <c r="U151" s="6"/>
      <c r="V151" s="6"/>
      <c r="W151" s="6"/>
      <c r="X151" s="6"/>
      <c r="Y151" s="6"/>
    </row>
    <row r="152" spans="1:25" ht="12.75" customHeight="1" collapsed="1" x14ac:dyDescent="0.3">
      <c r="A152" s="41"/>
      <c r="B152" s="180" t="s">
        <v>51</v>
      </c>
      <c r="C152" s="134"/>
      <c r="D152" s="42"/>
      <c r="E152" s="58"/>
      <c r="F152" s="44"/>
      <c r="G152" s="45"/>
      <c r="H152" s="240">
        <v>45962</v>
      </c>
      <c r="I152" s="239">
        <v>45962</v>
      </c>
      <c r="J152" s="251"/>
      <c r="K152" s="252"/>
      <c r="L152" s="245"/>
      <c r="M152" s="109"/>
      <c r="N152" s="47"/>
      <c r="O152" s="110"/>
      <c r="P152" s="111"/>
      <c r="Q152" s="112"/>
      <c r="R152" s="113"/>
      <c r="S152" s="6"/>
      <c r="T152" s="6"/>
      <c r="U152" s="6"/>
      <c r="V152" s="6"/>
      <c r="W152" s="6"/>
      <c r="X152" s="6"/>
      <c r="Y152" s="6"/>
    </row>
    <row r="153" spans="1:25" ht="12.75" hidden="1" customHeight="1" outlineLevel="1" x14ac:dyDescent="0.3">
      <c r="A153" s="41"/>
      <c r="B153" s="133" t="s">
        <v>66</v>
      </c>
      <c r="C153" s="134"/>
      <c r="D153" s="55" t="s">
        <v>62</v>
      </c>
      <c r="E153" s="57">
        <v>1</v>
      </c>
      <c r="F153" s="56">
        <f>$W$2</f>
        <v>166.65625</v>
      </c>
      <c r="G153" s="56">
        <f t="shared" ref="G153:G156" si="144">E153*F153</f>
        <v>166.65625</v>
      </c>
      <c r="H153" s="239"/>
      <c r="I153" s="239"/>
      <c r="J153" s="253">
        <f t="shared" ref="J153:J156" si="145">K153*E153</f>
        <v>0</v>
      </c>
      <c r="K153" s="254"/>
      <c r="L153" s="246">
        <f t="shared" ref="L153:L156" si="146">M153*E153</f>
        <v>0</v>
      </c>
      <c r="M153" s="53"/>
      <c r="N153" s="48">
        <f t="shared" ref="N153:N156" si="147">O153*E153</f>
        <v>0</v>
      </c>
      <c r="O153" s="49">
        <f t="shared" ref="O153:O156" si="148">K153+M153</f>
        <v>0</v>
      </c>
      <c r="P153" s="54">
        <f>K153*G153</f>
        <v>0</v>
      </c>
      <c r="Q153" s="50">
        <f>M153*G153</f>
        <v>0</v>
      </c>
      <c r="R153" s="51">
        <f t="shared" ref="R153:R156" si="149">P153+Q153</f>
        <v>0</v>
      </c>
      <c r="S153" s="6"/>
      <c r="T153" s="6"/>
      <c r="U153" s="6"/>
      <c r="V153" s="6"/>
      <c r="W153" s="6"/>
      <c r="X153" s="6"/>
      <c r="Y153" s="6"/>
    </row>
    <row r="154" spans="1:25" ht="12.75" hidden="1" customHeight="1" outlineLevel="1" x14ac:dyDescent="0.3">
      <c r="A154" s="41"/>
      <c r="B154" s="133" t="s">
        <v>67</v>
      </c>
      <c r="C154" s="134"/>
      <c r="D154" s="55" t="s">
        <v>62</v>
      </c>
      <c r="E154" s="57">
        <v>1</v>
      </c>
      <c r="F154" s="56">
        <f>$W$3</f>
        <v>2050</v>
      </c>
      <c r="G154" s="56">
        <f t="shared" si="144"/>
        <v>2050</v>
      </c>
      <c r="H154" s="239"/>
      <c r="I154" s="239"/>
      <c r="J154" s="253">
        <f t="shared" si="145"/>
        <v>0</v>
      </c>
      <c r="K154" s="254"/>
      <c r="L154" s="246">
        <f t="shared" si="146"/>
        <v>0</v>
      </c>
      <c r="M154" s="53"/>
      <c r="N154" s="48">
        <f t="shared" si="147"/>
        <v>0</v>
      </c>
      <c r="O154" s="49">
        <f t="shared" si="148"/>
        <v>0</v>
      </c>
      <c r="P154" s="54">
        <f>K154*G154</f>
        <v>0</v>
      </c>
      <c r="Q154" s="50">
        <f>M154*G154</f>
        <v>0</v>
      </c>
      <c r="R154" s="51">
        <f t="shared" si="149"/>
        <v>0</v>
      </c>
      <c r="S154" s="6"/>
      <c r="T154" s="6"/>
      <c r="U154" s="6"/>
      <c r="V154" s="6"/>
      <c r="W154" s="6"/>
      <c r="X154" s="6"/>
      <c r="Y154" s="6"/>
    </row>
    <row r="155" spans="1:25" ht="12.75" hidden="1" customHeight="1" outlineLevel="1" x14ac:dyDescent="0.3">
      <c r="A155" s="41"/>
      <c r="B155" s="133" t="s">
        <v>72</v>
      </c>
      <c r="C155" s="181"/>
      <c r="D155" s="55" t="s">
        <v>74</v>
      </c>
      <c r="E155" s="57">
        <v>8</v>
      </c>
      <c r="F155" s="56">
        <f>$W$4</f>
        <v>19.065789473684209</v>
      </c>
      <c r="G155" s="56">
        <f t="shared" si="144"/>
        <v>152.52631578947367</v>
      </c>
      <c r="H155" s="239"/>
      <c r="I155" s="239"/>
      <c r="J155" s="253">
        <f t="shared" si="145"/>
        <v>0</v>
      </c>
      <c r="K155" s="254"/>
      <c r="L155" s="246">
        <f t="shared" si="146"/>
        <v>0</v>
      </c>
      <c r="M155" s="53"/>
      <c r="N155" s="48">
        <f t="shared" si="147"/>
        <v>0</v>
      </c>
      <c r="O155" s="49">
        <f t="shared" si="148"/>
        <v>0</v>
      </c>
      <c r="P155" s="54">
        <f>K155*G155</f>
        <v>0</v>
      </c>
      <c r="Q155" s="50">
        <f>M155*G155</f>
        <v>0</v>
      </c>
      <c r="R155" s="51">
        <f t="shared" si="149"/>
        <v>0</v>
      </c>
      <c r="S155" s="6"/>
      <c r="T155" s="6"/>
      <c r="U155" s="6"/>
      <c r="V155" s="6"/>
      <c r="W155" s="6"/>
      <c r="X155" s="6"/>
      <c r="Y155" s="6"/>
    </row>
    <row r="156" spans="1:25" ht="12.75" hidden="1" customHeight="1" outlineLevel="1" x14ac:dyDescent="0.3">
      <c r="A156" s="41"/>
      <c r="B156" s="133" t="s">
        <v>73</v>
      </c>
      <c r="C156" s="181"/>
      <c r="D156" s="55" t="s">
        <v>74</v>
      </c>
      <c r="E156" s="57">
        <v>2</v>
      </c>
      <c r="F156" s="56">
        <f>$W$5</f>
        <v>93.333333333333329</v>
      </c>
      <c r="G156" s="56">
        <f t="shared" si="144"/>
        <v>186.66666666666666</v>
      </c>
      <c r="H156" s="239"/>
      <c r="I156" s="239"/>
      <c r="J156" s="253">
        <f t="shared" si="145"/>
        <v>0</v>
      </c>
      <c r="K156" s="254"/>
      <c r="L156" s="246">
        <f t="shared" si="146"/>
        <v>0</v>
      </c>
      <c r="M156" s="53"/>
      <c r="N156" s="48">
        <f t="shared" si="147"/>
        <v>0</v>
      </c>
      <c r="O156" s="49">
        <f t="shared" si="148"/>
        <v>0</v>
      </c>
      <c r="P156" s="54">
        <f>K156*G156</f>
        <v>0</v>
      </c>
      <c r="Q156" s="50">
        <f>M156*G156</f>
        <v>0</v>
      </c>
      <c r="R156" s="51">
        <f t="shared" si="149"/>
        <v>0</v>
      </c>
      <c r="S156" s="6"/>
      <c r="T156" s="6"/>
      <c r="U156" s="6"/>
      <c r="V156" s="6"/>
      <c r="W156" s="6"/>
      <c r="X156" s="6"/>
      <c r="Y156" s="6"/>
    </row>
    <row r="157" spans="1:25" ht="12.75" customHeight="1" x14ac:dyDescent="0.3">
      <c r="A157" s="41"/>
      <c r="B157" s="133"/>
      <c r="C157" s="134"/>
      <c r="D157" s="55"/>
      <c r="E157" s="57"/>
      <c r="F157" s="56"/>
      <c r="G157" s="56"/>
      <c r="H157" s="239"/>
      <c r="I157" s="239"/>
      <c r="J157" s="251"/>
      <c r="K157" s="252"/>
      <c r="L157" s="245"/>
      <c r="M157" s="109"/>
      <c r="N157" s="47"/>
      <c r="O157" s="110"/>
      <c r="P157" s="111"/>
      <c r="Q157" s="112"/>
      <c r="R157" s="113"/>
      <c r="S157" s="6"/>
      <c r="T157" s="6"/>
      <c r="U157" s="6"/>
      <c r="V157" s="6"/>
      <c r="W157" s="6"/>
      <c r="X157" s="6"/>
      <c r="Y157" s="6"/>
    </row>
    <row r="158" spans="1:25" ht="12.75" customHeight="1" collapsed="1" x14ac:dyDescent="0.3">
      <c r="A158" s="41"/>
      <c r="B158" s="180" t="s">
        <v>52</v>
      </c>
      <c r="C158" s="134"/>
      <c r="D158" s="42"/>
      <c r="E158" s="58"/>
      <c r="F158" s="44"/>
      <c r="G158" s="45"/>
      <c r="H158" s="240">
        <v>45962</v>
      </c>
      <c r="I158" s="239">
        <v>45962</v>
      </c>
      <c r="J158" s="251"/>
      <c r="K158" s="252"/>
      <c r="L158" s="245"/>
      <c r="M158" s="109"/>
      <c r="N158" s="47"/>
      <c r="O158" s="110"/>
      <c r="P158" s="111"/>
      <c r="Q158" s="112"/>
      <c r="R158" s="113"/>
      <c r="S158" s="6"/>
      <c r="T158" s="6"/>
      <c r="U158" s="6"/>
      <c r="V158" s="6"/>
      <c r="W158" s="6"/>
      <c r="X158" s="6"/>
      <c r="Y158" s="6"/>
    </row>
    <row r="159" spans="1:25" ht="12.75" hidden="1" customHeight="1" outlineLevel="1" x14ac:dyDescent="0.3">
      <c r="A159" s="41"/>
      <c r="B159" s="133" t="s">
        <v>66</v>
      </c>
      <c r="C159" s="134"/>
      <c r="D159" s="55" t="s">
        <v>62</v>
      </c>
      <c r="E159" s="57">
        <v>1</v>
      </c>
      <c r="F159" s="56">
        <f>$W$2</f>
        <v>166.65625</v>
      </c>
      <c r="G159" s="56">
        <f t="shared" ref="G159:G162" si="150">E159*F159</f>
        <v>166.65625</v>
      </c>
      <c r="H159" s="239"/>
      <c r="I159" s="239"/>
      <c r="J159" s="253">
        <f t="shared" ref="J159:J162" si="151">K159*E159</f>
        <v>0</v>
      </c>
      <c r="K159" s="254"/>
      <c r="L159" s="246">
        <f t="shared" ref="L159:L162" si="152">M159*E159</f>
        <v>0</v>
      </c>
      <c r="M159" s="53"/>
      <c r="N159" s="48">
        <f t="shared" ref="N159:N162" si="153">O159*E159</f>
        <v>0</v>
      </c>
      <c r="O159" s="49">
        <f t="shared" ref="O159:O162" si="154">K159+M159</f>
        <v>0</v>
      </c>
      <c r="P159" s="54">
        <f>K159*G159</f>
        <v>0</v>
      </c>
      <c r="Q159" s="50">
        <f>M159*G159</f>
        <v>0</v>
      </c>
      <c r="R159" s="51">
        <f t="shared" ref="R159:R162" si="155">P159+Q159</f>
        <v>0</v>
      </c>
      <c r="S159" s="6"/>
      <c r="T159" s="6"/>
      <c r="U159" s="6"/>
      <c r="V159" s="6"/>
      <c r="W159" s="6"/>
      <c r="X159" s="6"/>
      <c r="Y159" s="6"/>
    </row>
    <row r="160" spans="1:25" ht="12.75" hidden="1" customHeight="1" outlineLevel="1" x14ac:dyDescent="0.3">
      <c r="A160" s="41"/>
      <c r="B160" s="133" t="s">
        <v>67</v>
      </c>
      <c r="C160" s="134"/>
      <c r="D160" s="55" t="s">
        <v>62</v>
      </c>
      <c r="E160" s="57">
        <v>1</v>
      </c>
      <c r="F160" s="56">
        <f>$W$3</f>
        <v>2050</v>
      </c>
      <c r="G160" s="56">
        <f t="shared" si="150"/>
        <v>2050</v>
      </c>
      <c r="H160" s="239"/>
      <c r="I160" s="239"/>
      <c r="J160" s="253">
        <f t="shared" si="151"/>
        <v>0</v>
      </c>
      <c r="K160" s="254"/>
      <c r="L160" s="246">
        <f t="shared" si="152"/>
        <v>0</v>
      </c>
      <c r="M160" s="53"/>
      <c r="N160" s="48">
        <f t="shared" si="153"/>
        <v>0</v>
      </c>
      <c r="O160" s="49">
        <f t="shared" si="154"/>
        <v>0</v>
      </c>
      <c r="P160" s="54">
        <f>K160*G160</f>
        <v>0</v>
      </c>
      <c r="Q160" s="50">
        <f>M160*G160</f>
        <v>0</v>
      </c>
      <c r="R160" s="51">
        <f t="shared" si="155"/>
        <v>0</v>
      </c>
      <c r="S160" s="6"/>
      <c r="T160" s="6"/>
      <c r="U160" s="6"/>
      <c r="V160" s="6"/>
      <c r="W160" s="6"/>
      <c r="X160" s="6"/>
      <c r="Y160" s="6"/>
    </row>
    <row r="161" spans="1:25" ht="12.75" hidden="1" customHeight="1" outlineLevel="1" x14ac:dyDescent="0.3">
      <c r="A161" s="41"/>
      <c r="B161" s="133" t="s">
        <v>72</v>
      </c>
      <c r="C161" s="181"/>
      <c r="D161" s="55" t="s">
        <v>74</v>
      </c>
      <c r="E161" s="57">
        <v>8</v>
      </c>
      <c r="F161" s="56">
        <f>$W$4</f>
        <v>19.065789473684209</v>
      </c>
      <c r="G161" s="56">
        <f t="shared" si="150"/>
        <v>152.52631578947367</v>
      </c>
      <c r="H161" s="239"/>
      <c r="I161" s="239"/>
      <c r="J161" s="253">
        <f t="shared" si="151"/>
        <v>0</v>
      </c>
      <c r="K161" s="254"/>
      <c r="L161" s="246">
        <f t="shared" si="152"/>
        <v>0</v>
      </c>
      <c r="M161" s="53"/>
      <c r="N161" s="48">
        <f t="shared" si="153"/>
        <v>0</v>
      </c>
      <c r="O161" s="49">
        <f t="shared" si="154"/>
        <v>0</v>
      </c>
      <c r="P161" s="54">
        <f>K161*G161</f>
        <v>0</v>
      </c>
      <c r="Q161" s="50">
        <f>M161*G161</f>
        <v>0</v>
      </c>
      <c r="R161" s="51">
        <f t="shared" si="155"/>
        <v>0</v>
      </c>
      <c r="S161" s="6"/>
      <c r="T161" s="6"/>
      <c r="U161" s="6"/>
      <c r="V161" s="6"/>
      <c r="W161" s="6"/>
      <c r="X161" s="6"/>
      <c r="Y161" s="6"/>
    </row>
    <row r="162" spans="1:25" ht="12.75" hidden="1" customHeight="1" outlineLevel="1" x14ac:dyDescent="0.3">
      <c r="A162" s="41"/>
      <c r="B162" s="133" t="s">
        <v>73</v>
      </c>
      <c r="C162" s="181"/>
      <c r="D162" s="55" t="s">
        <v>74</v>
      </c>
      <c r="E162" s="57">
        <v>2</v>
      </c>
      <c r="F162" s="56">
        <f>$W$5</f>
        <v>93.333333333333329</v>
      </c>
      <c r="G162" s="56">
        <f t="shared" si="150"/>
        <v>186.66666666666666</v>
      </c>
      <c r="H162" s="239"/>
      <c r="I162" s="239"/>
      <c r="J162" s="253">
        <f t="shared" si="151"/>
        <v>0</v>
      </c>
      <c r="K162" s="254"/>
      <c r="L162" s="246">
        <f t="shared" si="152"/>
        <v>0</v>
      </c>
      <c r="M162" s="53"/>
      <c r="N162" s="48">
        <f t="shared" si="153"/>
        <v>0</v>
      </c>
      <c r="O162" s="49">
        <f t="shared" si="154"/>
        <v>0</v>
      </c>
      <c r="P162" s="54">
        <f>K162*G162</f>
        <v>0</v>
      </c>
      <c r="Q162" s="50">
        <f>M162*G162</f>
        <v>0</v>
      </c>
      <c r="R162" s="51">
        <f t="shared" si="155"/>
        <v>0</v>
      </c>
      <c r="S162" s="6"/>
      <c r="T162" s="6"/>
      <c r="U162" s="6"/>
      <c r="V162" s="6"/>
      <c r="W162" s="6"/>
      <c r="X162" s="6"/>
      <c r="Y162" s="6"/>
    </row>
    <row r="163" spans="1:25" ht="12.75" customHeight="1" x14ac:dyDescent="0.3">
      <c r="A163" s="41"/>
      <c r="B163" s="133"/>
      <c r="C163" s="181"/>
      <c r="D163" s="55"/>
      <c r="E163" s="57"/>
      <c r="F163" s="56"/>
      <c r="G163" s="56"/>
      <c r="H163" s="239"/>
      <c r="I163" s="239"/>
      <c r="J163" s="251"/>
      <c r="K163" s="252"/>
      <c r="L163" s="245"/>
      <c r="M163" s="109"/>
      <c r="N163" s="47"/>
      <c r="O163" s="110"/>
      <c r="P163" s="111"/>
      <c r="Q163" s="112"/>
      <c r="R163" s="113"/>
      <c r="S163" s="6"/>
      <c r="T163" s="6"/>
      <c r="U163" s="6"/>
      <c r="V163" s="6"/>
      <c r="W163" s="6"/>
      <c r="X163" s="6"/>
      <c r="Y163" s="6"/>
    </row>
    <row r="164" spans="1:25" ht="12.75" customHeight="1" collapsed="1" x14ac:dyDescent="0.3">
      <c r="A164" s="41"/>
      <c r="B164" s="180" t="s">
        <v>53</v>
      </c>
      <c r="C164" s="134"/>
      <c r="D164" s="42"/>
      <c r="E164" s="58"/>
      <c r="F164" s="44"/>
      <c r="G164" s="45"/>
      <c r="H164" s="240">
        <v>45992</v>
      </c>
      <c r="I164" s="239">
        <v>45992</v>
      </c>
      <c r="J164" s="251"/>
      <c r="K164" s="252"/>
      <c r="L164" s="245"/>
      <c r="M164" s="109"/>
      <c r="N164" s="47"/>
      <c r="O164" s="110"/>
      <c r="P164" s="111"/>
      <c r="Q164" s="112"/>
      <c r="R164" s="113"/>
      <c r="S164" s="6"/>
      <c r="T164" s="6"/>
      <c r="U164" s="6"/>
      <c r="V164" s="6"/>
      <c r="W164" s="6"/>
      <c r="X164" s="6"/>
      <c r="Y164" s="6"/>
    </row>
    <row r="165" spans="1:25" ht="12.75" hidden="1" customHeight="1" outlineLevel="1" x14ac:dyDescent="0.3">
      <c r="A165" s="41"/>
      <c r="B165" s="133" t="s">
        <v>66</v>
      </c>
      <c r="C165" s="134"/>
      <c r="D165" s="55" t="s">
        <v>62</v>
      </c>
      <c r="E165" s="57">
        <v>1</v>
      </c>
      <c r="F165" s="56">
        <f>$W$2</f>
        <v>166.65625</v>
      </c>
      <c r="G165" s="56">
        <f t="shared" ref="G165:G168" si="156">E165*F165</f>
        <v>166.65625</v>
      </c>
      <c r="H165" s="239"/>
      <c r="I165" s="239"/>
      <c r="J165" s="253">
        <f t="shared" ref="J165:J168" si="157">K165*E165</f>
        <v>0</v>
      </c>
      <c r="K165" s="254"/>
      <c r="L165" s="246">
        <f t="shared" ref="L165:L168" si="158">M165*E165</f>
        <v>0</v>
      </c>
      <c r="M165" s="53"/>
      <c r="N165" s="48">
        <f t="shared" ref="N165:N168" si="159">O165*E165</f>
        <v>0</v>
      </c>
      <c r="O165" s="49">
        <f t="shared" ref="O165:O168" si="160">K165+M165</f>
        <v>0</v>
      </c>
      <c r="P165" s="54">
        <f>K165*G165</f>
        <v>0</v>
      </c>
      <c r="Q165" s="50">
        <f>M165*G165</f>
        <v>0</v>
      </c>
      <c r="R165" s="51">
        <f t="shared" ref="R165:R168" si="161">P165+Q165</f>
        <v>0</v>
      </c>
      <c r="S165" s="6"/>
      <c r="T165" s="6"/>
      <c r="U165" s="6"/>
      <c r="V165" s="6"/>
      <c r="W165" s="6"/>
      <c r="X165" s="6"/>
      <c r="Y165" s="6"/>
    </row>
    <row r="166" spans="1:25" ht="12.75" hidden="1" customHeight="1" outlineLevel="1" x14ac:dyDescent="0.3">
      <c r="A166" s="41"/>
      <c r="B166" s="133" t="s">
        <v>67</v>
      </c>
      <c r="C166" s="134"/>
      <c r="D166" s="55" t="s">
        <v>62</v>
      </c>
      <c r="E166" s="57">
        <v>1</v>
      </c>
      <c r="F166" s="56">
        <f>$W$3</f>
        <v>2050</v>
      </c>
      <c r="G166" s="56">
        <f t="shared" si="156"/>
        <v>2050</v>
      </c>
      <c r="H166" s="239"/>
      <c r="I166" s="239"/>
      <c r="J166" s="253">
        <f t="shared" si="157"/>
        <v>0</v>
      </c>
      <c r="K166" s="254"/>
      <c r="L166" s="246">
        <f t="shared" si="158"/>
        <v>0</v>
      </c>
      <c r="M166" s="53"/>
      <c r="N166" s="48">
        <f t="shared" si="159"/>
        <v>0</v>
      </c>
      <c r="O166" s="49">
        <f t="shared" si="160"/>
        <v>0</v>
      </c>
      <c r="P166" s="54">
        <f>K166*G166</f>
        <v>0</v>
      </c>
      <c r="Q166" s="50">
        <f>M166*G166</f>
        <v>0</v>
      </c>
      <c r="R166" s="51">
        <f t="shared" si="161"/>
        <v>0</v>
      </c>
      <c r="S166" s="6"/>
      <c r="T166" s="6"/>
      <c r="U166" s="6"/>
      <c r="V166" s="6"/>
      <c r="W166" s="6"/>
      <c r="X166" s="6"/>
      <c r="Y166" s="6"/>
    </row>
    <row r="167" spans="1:25" ht="12.75" hidden="1" customHeight="1" outlineLevel="1" x14ac:dyDescent="0.3">
      <c r="A167" s="41"/>
      <c r="B167" s="133" t="s">
        <v>72</v>
      </c>
      <c r="C167" s="181"/>
      <c r="D167" s="55" t="s">
        <v>74</v>
      </c>
      <c r="E167" s="57">
        <v>8</v>
      </c>
      <c r="F167" s="56">
        <f>$W$4</f>
        <v>19.065789473684209</v>
      </c>
      <c r="G167" s="56">
        <f t="shared" si="156"/>
        <v>152.52631578947367</v>
      </c>
      <c r="H167" s="239"/>
      <c r="I167" s="239"/>
      <c r="J167" s="253">
        <f t="shared" si="157"/>
        <v>0</v>
      </c>
      <c r="K167" s="254"/>
      <c r="L167" s="246">
        <f t="shared" si="158"/>
        <v>0</v>
      </c>
      <c r="M167" s="53"/>
      <c r="N167" s="48">
        <f t="shared" si="159"/>
        <v>0</v>
      </c>
      <c r="O167" s="49">
        <f t="shared" si="160"/>
        <v>0</v>
      </c>
      <c r="P167" s="54">
        <f>K167*G167</f>
        <v>0</v>
      </c>
      <c r="Q167" s="50">
        <f>M167*G167</f>
        <v>0</v>
      </c>
      <c r="R167" s="51">
        <f t="shared" si="161"/>
        <v>0</v>
      </c>
      <c r="S167" s="6"/>
      <c r="T167" s="6"/>
      <c r="U167" s="6"/>
      <c r="V167" s="6"/>
      <c r="W167" s="6"/>
      <c r="X167" s="6"/>
      <c r="Y167" s="6"/>
    </row>
    <row r="168" spans="1:25" ht="12.75" hidden="1" customHeight="1" outlineLevel="1" x14ac:dyDescent="0.3">
      <c r="A168" s="41"/>
      <c r="B168" s="133" t="s">
        <v>73</v>
      </c>
      <c r="C168" s="181"/>
      <c r="D168" s="55" t="s">
        <v>74</v>
      </c>
      <c r="E168" s="57">
        <v>2</v>
      </c>
      <c r="F168" s="56">
        <f>$W$5</f>
        <v>93.333333333333329</v>
      </c>
      <c r="G168" s="56">
        <f t="shared" si="156"/>
        <v>186.66666666666666</v>
      </c>
      <c r="H168" s="239"/>
      <c r="I168" s="239"/>
      <c r="J168" s="253">
        <f t="shared" si="157"/>
        <v>0</v>
      </c>
      <c r="K168" s="254"/>
      <c r="L168" s="246">
        <f t="shared" si="158"/>
        <v>0</v>
      </c>
      <c r="M168" s="53"/>
      <c r="N168" s="48">
        <f t="shared" si="159"/>
        <v>0</v>
      </c>
      <c r="O168" s="49">
        <f t="shared" si="160"/>
        <v>0</v>
      </c>
      <c r="P168" s="54">
        <f>K168*G168</f>
        <v>0</v>
      </c>
      <c r="Q168" s="50">
        <f>M168*G168</f>
        <v>0</v>
      </c>
      <c r="R168" s="51">
        <f t="shared" si="161"/>
        <v>0</v>
      </c>
      <c r="S168" s="6"/>
      <c r="T168" s="6"/>
      <c r="U168" s="6"/>
      <c r="V168" s="6"/>
      <c r="W168" s="6"/>
      <c r="X168" s="6"/>
      <c r="Y168" s="6"/>
    </row>
    <row r="169" spans="1:25" ht="12.75" customHeight="1" x14ac:dyDescent="0.3">
      <c r="A169" s="41"/>
      <c r="B169" s="133"/>
      <c r="C169" s="134"/>
      <c r="D169" s="55"/>
      <c r="E169" s="57"/>
      <c r="F169" s="56"/>
      <c r="G169" s="56"/>
      <c r="H169" s="239"/>
      <c r="I169" s="239"/>
      <c r="J169" s="251"/>
      <c r="K169" s="252"/>
      <c r="L169" s="245"/>
      <c r="M169" s="109"/>
      <c r="N169" s="47"/>
      <c r="O169" s="110"/>
      <c r="P169" s="111"/>
      <c r="Q169" s="112"/>
      <c r="R169" s="113"/>
      <c r="S169" s="6"/>
      <c r="T169" s="6"/>
      <c r="U169" s="6"/>
      <c r="V169" s="6"/>
      <c r="W169" s="6"/>
      <c r="X169" s="6"/>
      <c r="Y169" s="6"/>
    </row>
    <row r="170" spans="1:25" ht="12.75" customHeight="1" collapsed="1" x14ac:dyDescent="0.3">
      <c r="A170" s="41"/>
      <c r="B170" s="180" t="s">
        <v>54</v>
      </c>
      <c r="C170" s="134"/>
      <c r="D170" s="42"/>
      <c r="E170" s="58"/>
      <c r="F170" s="44"/>
      <c r="G170" s="45"/>
      <c r="H170" s="240">
        <v>46023</v>
      </c>
      <c r="I170" s="239">
        <v>46023</v>
      </c>
      <c r="J170" s="251"/>
      <c r="K170" s="252"/>
      <c r="L170" s="245"/>
      <c r="M170" s="109"/>
      <c r="N170" s="47"/>
      <c r="O170" s="110"/>
      <c r="P170" s="111"/>
      <c r="Q170" s="112"/>
      <c r="R170" s="113"/>
      <c r="S170" s="6"/>
      <c r="T170" s="6"/>
      <c r="U170" s="6"/>
      <c r="V170" s="6"/>
      <c r="W170" s="6"/>
      <c r="X170" s="6"/>
      <c r="Y170" s="6"/>
    </row>
    <row r="171" spans="1:25" ht="12.75" hidden="1" customHeight="1" outlineLevel="1" x14ac:dyDescent="0.3">
      <c r="A171" s="41"/>
      <c r="B171" s="133" t="s">
        <v>66</v>
      </c>
      <c r="C171" s="134"/>
      <c r="D171" s="55" t="s">
        <v>62</v>
      </c>
      <c r="E171" s="57">
        <v>1</v>
      </c>
      <c r="F171" s="56">
        <f>$W$2</f>
        <v>166.65625</v>
      </c>
      <c r="G171" s="56">
        <f t="shared" ref="G171:G174" si="162">E171*F171</f>
        <v>166.65625</v>
      </c>
      <c r="H171" s="239"/>
      <c r="I171" s="239"/>
      <c r="J171" s="253">
        <f t="shared" ref="J171:J174" si="163">K171*E171</f>
        <v>0</v>
      </c>
      <c r="K171" s="254"/>
      <c r="L171" s="246">
        <f t="shared" ref="L171:L174" si="164">M171*E171</f>
        <v>0</v>
      </c>
      <c r="M171" s="53"/>
      <c r="N171" s="48">
        <f t="shared" ref="N171:N174" si="165">O171*E171</f>
        <v>0</v>
      </c>
      <c r="O171" s="49">
        <f t="shared" ref="O171:O174" si="166">K171+M171</f>
        <v>0</v>
      </c>
      <c r="P171" s="54">
        <f>K171*G171</f>
        <v>0</v>
      </c>
      <c r="Q171" s="50">
        <f>M171*G171</f>
        <v>0</v>
      </c>
      <c r="R171" s="51">
        <f t="shared" ref="R171:R174" si="167">P171+Q171</f>
        <v>0</v>
      </c>
      <c r="S171" s="6"/>
      <c r="T171" s="6"/>
      <c r="U171" s="6"/>
      <c r="V171" s="6"/>
      <c r="W171" s="6"/>
      <c r="X171" s="6"/>
      <c r="Y171" s="6"/>
    </row>
    <row r="172" spans="1:25" ht="12.75" hidden="1" customHeight="1" outlineLevel="1" x14ac:dyDescent="0.3">
      <c r="A172" s="41"/>
      <c r="B172" s="133" t="s">
        <v>67</v>
      </c>
      <c r="C172" s="134"/>
      <c r="D172" s="55" t="s">
        <v>62</v>
      </c>
      <c r="E172" s="57">
        <v>1</v>
      </c>
      <c r="F172" s="56">
        <f>$W$3</f>
        <v>2050</v>
      </c>
      <c r="G172" s="56">
        <f t="shared" si="162"/>
        <v>2050</v>
      </c>
      <c r="H172" s="239"/>
      <c r="I172" s="239"/>
      <c r="J172" s="253">
        <f t="shared" si="163"/>
        <v>0</v>
      </c>
      <c r="K172" s="254"/>
      <c r="L172" s="246">
        <f t="shared" si="164"/>
        <v>0</v>
      </c>
      <c r="M172" s="53"/>
      <c r="N172" s="48">
        <f t="shared" si="165"/>
        <v>0</v>
      </c>
      <c r="O172" s="49">
        <f t="shared" si="166"/>
        <v>0</v>
      </c>
      <c r="P172" s="54">
        <f>K172*G172</f>
        <v>0</v>
      </c>
      <c r="Q172" s="50">
        <f>M172*G172</f>
        <v>0</v>
      </c>
      <c r="R172" s="51">
        <f t="shared" si="167"/>
        <v>0</v>
      </c>
      <c r="S172" s="6"/>
      <c r="T172" s="6"/>
      <c r="U172" s="6"/>
      <c r="V172" s="6"/>
      <c r="W172" s="6"/>
      <c r="X172" s="6"/>
      <c r="Y172" s="6"/>
    </row>
    <row r="173" spans="1:25" ht="12.75" hidden="1" customHeight="1" outlineLevel="1" x14ac:dyDescent="0.3">
      <c r="A173" s="41"/>
      <c r="B173" s="133" t="s">
        <v>72</v>
      </c>
      <c r="C173" s="181"/>
      <c r="D173" s="55" t="s">
        <v>74</v>
      </c>
      <c r="E173" s="57">
        <v>8</v>
      </c>
      <c r="F173" s="56">
        <f>$W$4</f>
        <v>19.065789473684209</v>
      </c>
      <c r="G173" s="56">
        <f t="shared" si="162"/>
        <v>152.52631578947367</v>
      </c>
      <c r="H173" s="239"/>
      <c r="I173" s="239"/>
      <c r="J173" s="253">
        <f t="shared" si="163"/>
        <v>0</v>
      </c>
      <c r="K173" s="254"/>
      <c r="L173" s="246">
        <f t="shared" si="164"/>
        <v>0</v>
      </c>
      <c r="M173" s="53"/>
      <c r="N173" s="48">
        <f t="shared" si="165"/>
        <v>0</v>
      </c>
      <c r="O173" s="49">
        <f t="shared" si="166"/>
        <v>0</v>
      </c>
      <c r="P173" s="54">
        <f>K173*G173</f>
        <v>0</v>
      </c>
      <c r="Q173" s="50">
        <f>M173*G173</f>
        <v>0</v>
      </c>
      <c r="R173" s="51">
        <f t="shared" si="167"/>
        <v>0</v>
      </c>
      <c r="S173" s="6"/>
      <c r="T173" s="6"/>
      <c r="U173" s="6"/>
      <c r="V173" s="6"/>
      <c r="W173" s="6"/>
      <c r="X173" s="6"/>
      <c r="Y173" s="6"/>
    </row>
    <row r="174" spans="1:25" ht="12.75" hidden="1" customHeight="1" outlineLevel="1" x14ac:dyDescent="0.3">
      <c r="A174" s="41"/>
      <c r="B174" s="133" t="s">
        <v>73</v>
      </c>
      <c r="C174" s="181"/>
      <c r="D174" s="55" t="s">
        <v>74</v>
      </c>
      <c r="E174" s="57">
        <v>2</v>
      </c>
      <c r="F174" s="56">
        <f>$W$5</f>
        <v>93.333333333333329</v>
      </c>
      <c r="G174" s="56">
        <f t="shared" si="162"/>
        <v>186.66666666666666</v>
      </c>
      <c r="H174" s="239"/>
      <c r="I174" s="239"/>
      <c r="J174" s="253">
        <f t="shared" si="163"/>
        <v>0</v>
      </c>
      <c r="K174" s="254"/>
      <c r="L174" s="246">
        <f t="shared" si="164"/>
        <v>0</v>
      </c>
      <c r="M174" s="53"/>
      <c r="N174" s="48">
        <f t="shared" si="165"/>
        <v>0</v>
      </c>
      <c r="O174" s="49">
        <f t="shared" si="166"/>
        <v>0</v>
      </c>
      <c r="P174" s="54">
        <f>K174*G174</f>
        <v>0</v>
      </c>
      <c r="Q174" s="50">
        <f>M174*G174</f>
        <v>0</v>
      </c>
      <c r="R174" s="51">
        <f t="shared" si="167"/>
        <v>0</v>
      </c>
      <c r="S174" s="6"/>
      <c r="T174" s="6"/>
      <c r="U174" s="6"/>
      <c r="V174" s="6"/>
      <c r="W174" s="6"/>
      <c r="X174" s="6"/>
      <c r="Y174" s="6"/>
    </row>
    <row r="175" spans="1:25" ht="12.75" customHeight="1" x14ac:dyDescent="0.3">
      <c r="A175" s="41"/>
      <c r="B175" s="133"/>
      <c r="C175" s="181"/>
      <c r="D175" s="55"/>
      <c r="E175" s="57"/>
      <c r="F175" s="56"/>
      <c r="G175" s="56"/>
      <c r="H175" s="239"/>
      <c r="I175" s="239"/>
      <c r="J175" s="251"/>
      <c r="K175" s="252"/>
      <c r="L175" s="245"/>
      <c r="M175" s="109"/>
      <c r="N175" s="47"/>
      <c r="O175" s="110"/>
      <c r="P175" s="111"/>
      <c r="Q175" s="112"/>
      <c r="R175" s="113"/>
      <c r="S175" s="6"/>
      <c r="T175" s="6"/>
      <c r="U175" s="6"/>
      <c r="V175" s="6"/>
      <c r="W175" s="6"/>
      <c r="X175" s="6"/>
      <c r="Y175" s="6"/>
    </row>
    <row r="176" spans="1:25" ht="12.75" customHeight="1" collapsed="1" x14ac:dyDescent="0.3">
      <c r="A176" s="41"/>
      <c r="B176" s="180" t="s">
        <v>55</v>
      </c>
      <c r="C176" s="134"/>
      <c r="D176" s="42"/>
      <c r="E176" s="58"/>
      <c r="F176" s="44"/>
      <c r="G176" s="45"/>
      <c r="H176" s="240">
        <v>46023</v>
      </c>
      <c r="I176" s="239">
        <v>46023</v>
      </c>
      <c r="J176" s="251"/>
      <c r="K176" s="252"/>
      <c r="L176" s="245"/>
      <c r="M176" s="109"/>
      <c r="N176" s="47"/>
      <c r="O176" s="110"/>
      <c r="P176" s="111"/>
      <c r="Q176" s="112"/>
      <c r="R176" s="113"/>
      <c r="S176" s="6"/>
      <c r="T176" s="6"/>
      <c r="U176" s="6"/>
      <c r="V176" s="6"/>
      <c r="W176" s="6"/>
      <c r="X176" s="6"/>
      <c r="Y176" s="6"/>
    </row>
    <row r="177" spans="1:25" ht="12.75" hidden="1" customHeight="1" outlineLevel="1" x14ac:dyDescent="0.3">
      <c r="A177" s="41"/>
      <c r="B177" s="133" t="s">
        <v>66</v>
      </c>
      <c r="C177" s="134"/>
      <c r="D177" s="55" t="s">
        <v>62</v>
      </c>
      <c r="E177" s="57">
        <v>1</v>
      </c>
      <c r="F177" s="56">
        <f>$W$2</f>
        <v>166.65625</v>
      </c>
      <c r="G177" s="56">
        <f t="shared" ref="G177:G180" si="168">E177*F177</f>
        <v>166.65625</v>
      </c>
      <c r="H177" s="239"/>
      <c r="I177" s="239"/>
      <c r="J177" s="253">
        <f t="shared" ref="J177:J180" si="169">K177*E177</f>
        <v>0</v>
      </c>
      <c r="K177" s="254"/>
      <c r="L177" s="246">
        <f t="shared" ref="L177:L180" si="170">M177*E177</f>
        <v>0</v>
      </c>
      <c r="M177" s="53"/>
      <c r="N177" s="48">
        <f t="shared" ref="N177:N180" si="171">O177*E177</f>
        <v>0</v>
      </c>
      <c r="O177" s="49">
        <f t="shared" ref="O177:O180" si="172">K177+M177</f>
        <v>0</v>
      </c>
      <c r="P177" s="54">
        <f>K177*G177</f>
        <v>0</v>
      </c>
      <c r="Q177" s="50">
        <f>M177*G177</f>
        <v>0</v>
      </c>
      <c r="R177" s="51">
        <f t="shared" ref="R177:R180" si="173">P177+Q177</f>
        <v>0</v>
      </c>
      <c r="S177" s="6"/>
      <c r="T177" s="6"/>
      <c r="U177" s="6"/>
      <c r="V177" s="6"/>
      <c r="W177" s="6"/>
      <c r="X177" s="6"/>
      <c r="Y177" s="6"/>
    </row>
    <row r="178" spans="1:25" ht="12.75" hidden="1" customHeight="1" outlineLevel="1" x14ac:dyDescent="0.3">
      <c r="A178" s="41"/>
      <c r="B178" s="133" t="s">
        <v>67</v>
      </c>
      <c r="C178" s="134"/>
      <c r="D178" s="55" t="s">
        <v>62</v>
      </c>
      <c r="E178" s="57">
        <v>1</v>
      </c>
      <c r="F178" s="56">
        <f>$W$3</f>
        <v>2050</v>
      </c>
      <c r="G178" s="56">
        <f t="shared" si="168"/>
        <v>2050</v>
      </c>
      <c r="H178" s="239"/>
      <c r="I178" s="239"/>
      <c r="J178" s="253">
        <f t="shared" si="169"/>
        <v>0</v>
      </c>
      <c r="K178" s="254"/>
      <c r="L178" s="246">
        <f t="shared" si="170"/>
        <v>0</v>
      </c>
      <c r="M178" s="53"/>
      <c r="N178" s="48">
        <f t="shared" si="171"/>
        <v>0</v>
      </c>
      <c r="O178" s="49">
        <f t="shared" si="172"/>
        <v>0</v>
      </c>
      <c r="P178" s="54">
        <f>K178*G178</f>
        <v>0</v>
      </c>
      <c r="Q178" s="50">
        <f>M178*G178</f>
        <v>0</v>
      </c>
      <c r="R178" s="51">
        <f t="shared" si="173"/>
        <v>0</v>
      </c>
      <c r="S178" s="6"/>
      <c r="T178" s="6"/>
      <c r="U178" s="6"/>
      <c r="V178" s="6"/>
      <c r="W178" s="6"/>
      <c r="X178" s="6"/>
      <c r="Y178" s="6"/>
    </row>
    <row r="179" spans="1:25" ht="12.75" hidden="1" customHeight="1" outlineLevel="1" x14ac:dyDescent="0.3">
      <c r="A179" s="41"/>
      <c r="B179" s="133" t="s">
        <v>72</v>
      </c>
      <c r="C179" s="181"/>
      <c r="D179" s="55" t="s">
        <v>74</v>
      </c>
      <c r="E179" s="57">
        <v>8</v>
      </c>
      <c r="F179" s="56">
        <f>$W$4</f>
        <v>19.065789473684209</v>
      </c>
      <c r="G179" s="56">
        <f t="shared" si="168"/>
        <v>152.52631578947367</v>
      </c>
      <c r="H179" s="239"/>
      <c r="I179" s="239"/>
      <c r="J179" s="253">
        <f t="shared" si="169"/>
        <v>0</v>
      </c>
      <c r="K179" s="254"/>
      <c r="L179" s="246">
        <f t="shared" si="170"/>
        <v>0</v>
      </c>
      <c r="M179" s="53"/>
      <c r="N179" s="48">
        <f t="shared" si="171"/>
        <v>0</v>
      </c>
      <c r="O179" s="49">
        <f t="shared" si="172"/>
        <v>0</v>
      </c>
      <c r="P179" s="54">
        <f>K179*G179</f>
        <v>0</v>
      </c>
      <c r="Q179" s="50">
        <f>M179*G179</f>
        <v>0</v>
      </c>
      <c r="R179" s="51">
        <f t="shared" si="173"/>
        <v>0</v>
      </c>
      <c r="S179" s="6"/>
      <c r="T179" s="6"/>
      <c r="U179" s="6"/>
      <c r="V179" s="6"/>
      <c r="W179" s="6"/>
      <c r="X179" s="6"/>
      <c r="Y179" s="6"/>
    </row>
    <row r="180" spans="1:25" ht="12.75" hidden="1" customHeight="1" outlineLevel="1" x14ac:dyDescent="0.3">
      <c r="A180" s="41"/>
      <c r="B180" s="133" t="s">
        <v>73</v>
      </c>
      <c r="C180" s="181"/>
      <c r="D180" s="55" t="s">
        <v>74</v>
      </c>
      <c r="E180" s="57">
        <v>2</v>
      </c>
      <c r="F180" s="56">
        <f>$W$5</f>
        <v>93.333333333333329</v>
      </c>
      <c r="G180" s="56">
        <f t="shared" si="168"/>
        <v>186.66666666666666</v>
      </c>
      <c r="H180" s="239"/>
      <c r="I180" s="239"/>
      <c r="J180" s="253">
        <f t="shared" si="169"/>
        <v>0</v>
      </c>
      <c r="K180" s="254"/>
      <c r="L180" s="246">
        <f t="shared" si="170"/>
        <v>0</v>
      </c>
      <c r="M180" s="53"/>
      <c r="N180" s="48">
        <f t="shared" si="171"/>
        <v>0</v>
      </c>
      <c r="O180" s="49">
        <f t="shared" si="172"/>
        <v>0</v>
      </c>
      <c r="P180" s="54">
        <f>K180*G180</f>
        <v>0</v>
      </c>
      <c r="Q180" s="50">
        <f>M180*G180</f>
        <v>0</v>
      </c>
      <c r="R180" s="51">
        <f t="shared" si="173"/>
        <v>0</v>
      </c>
      <c r="S180" s="6"/>
      <c r="T180" s="6"/>
      <c r="U180" s="6"/>
      <c r="V180" s="6"/>
      <c r="W180" s="6"/>
      <c r="X180" s="6"/>
      <c r="Y180" s="6"/>
    </row>
    <row r="181" spans="1:25" ht="12.75" customHeight="1" x14ac:dyDescent="0.3">
      <c r="A181" s="41"/>
      <c r="B181" s="133"/>
      <c r="C181" s="134"/>
      <c r="D181" s="55"/>
      <c r="E181" s="57"/>
      <c r="F181" s="56"/>
      <c r="G181" s="56"/>
      <c r="H181" s="239"/>
      <c r="I181" s="239"/>
      <c r="J181" s="251"/>
      <c r="K181" s="252"/>
      <c r="L181" s="245"/>
      <c r="M181" s="109"/>
      <c r="N181" s="47"/>
      <c r="O181" s="110"/>
      <c r="P181" s="111"/>
      <c r="Q181" s="112"/>
      <c r="R181" s="113"/>
      <c r="S181" s="6"/>
      <c r="T181" s="6"/>
      <c r="U181" s="6"/>
      <c r="V181" s="6"/>
      <c r="W181" s="6"/>
      <c r="X181" s="6"/>
      <c r="Y181" s="6"/>
    </row>
    <row r="182" spans="1:25" ht="12.75" customHeight="1" collapsed="1" x14ac:dyDescent="0.3">
      <c r="A182" s="41"/>
      <c r="B182" s="180" t="s">
        <v>56</v>
      </c>
      <c r="C182" s="134"/>
      <c r="D182" s="42"/>
      <c r="E182" s="58"/>
      <c r="F182" s="44"/>
      <c r="G182" s="45"/>
      <c r="H182" s="240">
        <v>46054</v>
      </c>
      <c r="I182" s="239">
        <v>46054</v>
      </c>
      <c r="J182" s="251"/>
      <c r="K182" s="252"/>
      <c r="L182" s="245"/>
      <c r="M182" s="109"/>
      <c r="N182" s="47"/>
      <c r="O182" s="110"/>
      <c r="P182" s="111"/>
      <c r="Q182" s="112"/>
      <c r="R182" s="113"/>
      <c r="S182" s="6"/>
      <c r="T182" s="6"/>
      <c r="U182" s="6"/>
      <c r="V182" s="6"/>
      <c r="W182" s="6"/>
      <c r="X182" s="6"/>
      <c r="Y182" s="6"/>
    </row>
    <row r="183" spans="1:25" ht="12.75" hidden="1" customHeight="1" outlineLevel="1" x14ac:dyDescent="0.3">
      <c r="A183" s="41"/>
      <c r="B183" s="133" t="s">
        <v>66</v>
      </c>
      <c r="C183" s="134"/>
      <c r="D183" s="55" t="s">
        <v>62</v>
      </c>
      <c r="E183" s="57">
        <v>1</v>
      </c>
      <c r="F183" s="56">
        <f>$W$2</f>
        <v>166.65625</v>
      </c>
      <c r="G183" s="56">
        <f t="shared" ref="G183:G186" si="174">E183*F183</f>
        <v>166.65625</v>
      </c>
      <c r="H183" s="239"/>
      <c r="I183" s="239"/>
      <c r="J183" s="253">
        <f t="shared" ref="J183:J186" si="175">K183*E183</f>
        <v>0</v>
      </c>
      <c r="K183" s="254"/>
      <c r="L183" s="246">
        <f t="shared" ref="L183:L186" si="176">M183*E183</f>
        <v>0</v>
      </c>
      <c r="M183" s="53"/>
      <c r="N183" s="48">
        <f t="shared" ref="N183:N186" si="177">O183*E183</f>
        <v>0</v>
      </c>
      <c r="O183" s="49">
        <f t="shared" ref="O183:O186" si="178">K183+M183</f>
        <v>0</v>
      </c>
      <c r="P183" s="54">
        <f>K183*G183</f>
        <v>0</v>
      </c>
      <c r="Q183" s="50">
        <f>M183*G183</f>
        <v>0</v>
      </c>
      <c r="R183" s="51">
        <f t="shared" ref="R183:R186" si="179">P183+Q183</f>
        <v>0</v>
      </c>
      <c r="S183" s="6"/>
      <c r="T183" s="6"/>
      <c r="U183" s="6"/>
      <c r="V183" s="6"/>
      <c r="W183" s="6"/>
      <c r="X183" s="6"/>
      <c r="Y183" s="6"/>
    </row>
    <row r="184" spans="1:25" ht="12.75" hidden="1" customHeight="1" outlineLevel="1" x14ac:dyDescent="0.3">
      <c r="A184" s="41"/>
      <c r="B184" s="133" t="s">
        <v>67</v>
      </c>
      <c r="C184" s="134"/>
      <c r="D184" s="55" t="s">
        <v>62</v>
      </c>
      <c r="E184" s="57">
        <v>1</v>
      </c>
      <c r="F184" s="56">
        <f>$W$3</f>
        <v>2050</v>
      </c>
      <c r="G184" s="56">
        <f t="shared" si="174"/>
        <v>2050</v>
      </c>
      <c r="H184" s="239"/>
      <c r="I184" s="239"/>
      <c r="J184" s="253">
        <f t="shared" si="175"/>
        <v>0</v>
      </c>
      <c r="K184" s="254"/>
      <c r="L184" s="246">
        <f t="shared" si="176"/>
        <v>0</v>
      </c>
      <c r="M184" s="53"/>
      <c r="N184" s="48">
        <f t="shared" si="177"/>
        <v>0</v>
      </c>
      <c r="O184" s="49">
        <f t="shared" si="178"/>
        <v>0</v>
      </c>
      <c r="P184" s="54">
        <f>K184*G184</f>
        <v>0</v>
      </c>
      <c r="Q184" s="50">
        <f>M184*G184</f>
        <v>0</v>
      </c>
      <c r="R184" s="51">
        <f t="shared" si="179"/>
        <v>0</v>
      </c>
      <c r="S184" s="6"/>
      <c r="T184" s="6"/>
      <c r="U184" s="6"/>
      <c r="V184" s="6"/>
      <c r="W184" s="6"/>
      <c r="X184" s="6"/>
      <c r="Y184" s="6"/>
    </row>
    <row r="185" spans="1:25" ht="12.75" hidden="1" customHeight="1" outlineLevel="1" x14ac:dyDescent="0.3">
      <c r="A185" s="41"/>
      <c r="B185" s="133" t="s">
        <v>72</v>
      </c>
      <c r="C185" s="181"/>
      <c r="D185" s="55" t="s">
        <v>74</v>
      </c>
      <c r="E185" s="57">
        <v>4</v>
      </c>
      <c r="F185" s="56">
        <f>$W$4</f>
        <v>19.065789473684209</v>
      </c>
      <c r="G185" s="56">
        <f t="shared" si="174"/>
        <v>76.263157894736835</v>
      </c>
      <c r="H185" s="239"/>
      <c r="I185" s="239"/>
      <c r="J185" s="253">
        <f t="shared" si="175"/>
        <v>0</v>
      </c>
      <c r="K185" s="254"/>
      <c r="L185" s="246">
        <f t="shared" si="176"/>
        <v>0</v>
      </c>
      <c r="M185" s="53"/>
      <c r="N185" s="48">
        <f t="shared" si="177"/>
        <v>0</v>
      </c>
      <c r="O185" s="49">
        <f t="shared" si="178"/>
        <v>0</v>
      </c>
      <c r="P185" s="54">
        <f>K185*G185</f>
        <v>0</v>
      </c>
      <c r="Q185" s="50">
        <f>M185*G185</f>
        <v>0</v>
      </c>
      <c r="R185" s="51">
        <f t="shared" si="179"/>
        <v>0</v>
      </c>
      <c r="S185" s="6"/>
      <c r="T185" s="6"/>
      <c r="U185" s="6"/>
      <c r="V185" s="6"/>
      <c r="W185" s="6"/>
      <c r="X185" s="6"/>
      <c r="Y185" s="6"/>
    </row>
    <row r="186" spans="1:25" ht="12.75" hidden="1" customHeight="1" outlineLevel="1" x14ac:dyDescent="0.3">
      <c r="A186" s="41"/>
      <c r="B186" s="133" t="s">
        <v>73</v>
      </c>
      <c r="C186" s="181"/>
      <c r="D186" s="55" t="s">
        <v>74</v>
      </c>
      <c r="E186" s="57">
        <v>1</v>
      </c>
      <c r="F186" s="56">
        <f>$W$5</f>
        <v>93.333333333333329</v>
      </c>
      <c r="G186" s="56">
        <f t="shared" si="174"/>
        <v>93.333333333333329</v>
      </c>
      <c r="H186" s="239"/>
      <c r="I186" s="239"/>
      <c r="J186" s="253">
        <f t="shared" si="175"/>
        <v>0</v>
      </c>
      <c r="K186" s="254"/>
      <c r="L186" s="246">
        <f t="shared" si="176"/>
        <v>0</v>
      </c>
      <c r="M186" s="53"/>
      <c r="N186" s="48">
        <f t="shared" si="177"/>
        <v>0</v>
      </c>
      <c r="O186" s="49">
        <f t="shared" si="178"/>
        <v>0</v>
      </c>
      <c r="P186" s="54">
        <f>K186*G186</f>
        <v>0</v>
      </c>
      <c r="Q186" s="50">
        <f>M186*G186</f>
        <v>0</v>
      </c>
      <c r="R186" s="51">
        <f t="shared" si="179"/>
        <v>0</v>
      </c>
      <c r="S186" s="6"/>
      <c r="T186" s="6"/>
      <c r="U186" s="6"/>
      <c r="V186" s="6"/>
      <c r="W186" s="6"/>
      <c r="X186" s="6"/>
      <c r="Y186" s="6"/>
    </row>
    <row r="187" spans="1:25" ht="12.75" customHeight="1" x14ac:dyDescent="0.3">
      <c r="A187" s="41"/>
      <c r="B187" s="133"/>
      <c r="C187" s="134"/>
      <c r="D187" s="55"/>
      <c r="E187" s="57"/>
      <c r="F187" s="56"/>
      <c r="G187" s="56"/>
      <c r="H187" s="239"/>
      <c r="I187" s="239"/>
      <c r="J187" s="251"/>
      <c r="K187" s="252"/>
      <c r="L187" s="245"/>
      <c r="M187" s="109"/>
      <c r="N187" s="47"/>
      <c r="O187" s="110"/>
      <c r="P187" s="111"/>
      <c r="Q187" s="112"/>
      <c r="R187" s="113"/>
      <c r="S187" s="6"/>
      <c r="T187" s="6"/>
      <c r="U187" s="6"/>
      <c r="V187" s="6"/>
      <c r="W187" s="6"/>
      <c r="X187" s="6"/>
      <c r="Y187" s="6"/>
    </row>
    <row r="188" spans="1:25" ht="12.75" customHeight="1" collapsed="1" x14ac:dyDescent="0.3">
      <c r="A188" s="41"/>
      <c r="B188" s="180" t="s">
        <v>77</v>
      </c>
      <c r="C188" s="134"/>
      <c r="D188" s="42"/>
      <c r="E188" s="58"/>
      <c r="F188" s="44"/>
      <c r="G188" s="45"/>
      <c r="H188" s="240">
        <v>46054</v>
      </c>
      <c r="I188" s="239">
        <v>46054</v>
      </c>
      <c r="J188" s="251"/>
      <c r="K188" s="252"/>
      <c r="L188" s="245"/>
      <c r="M188" s="109"/>
      <c r="N188" s="47"/>
      <c r="O188" s="110"/>
      <c r="P188" s="111"/>
      <c r="Q188" s="112"/>
      <c r="R188" s="113"/>
      <c r="S188" s="6"/>
      <c r="T188" s="6"/>
      <c r="U188" s="6"/>
      <c r="V188" s="6"/>
      <c r="W188" s="6"/>
      <c r="X188" s="6"/>
      <c r="Y188" s="6"/>
    </row>
    <row r="189" spans="1:25" ht="12.75" hidden="1" customHeight="1" outlineLevel="1" x14ac:dyDescent="0.3">
      <c r="A189" s="41"/>
      <c r="B189" s="133" t="s">
        <v>66</v>
      </c>
      <c r="C189" s="134"/>
      <c r="D189" s="55" t="s">
        <v>62</v>
      </c>
      <c r="E189" s="57">
        <v>1</v>
      </c>
      <c r="F189" s="56">
        <f>$W$2</f>
        <v>166.65625</v>
      </c>
      <c r="G189" s="56">
        <f t="shared" ref="G189" si="180">E189*F189</f>
        <v>166.65625</v>
      </c>
      <c r="H189" s="239"/>
      <c r="I189" s="239"/>
      <c r="J189" s="253">
        <f t="shared" ref="J189" si="181">K189*E189</f>
        <v>0</v>
      </c>
      <c r="K189" s="254"/>
      <c r="L189" s="246">
        <f t="shared" ref="L189" si="182">M189*E189</f>
        <v>0</v>
      </c>
      <c r="M189" s="53"/>
      <c r="N189" s="48">
        <f t="shared" ref="N189" si="183">O189*E189</f>
        <v>0</v>
      </c>
      <c r="O189" s="49">
        <f t="shared" ref="O189" si="184">K189+M189</f>
        <v>0</v>
      </c>
      <c r="P189" s="54">
        <f>K189*G189</f>
        <v>0</v>
      </c>
      <c r="Q189" s="50">
        <f>M189*G189</f>
        <v>0</v>
      </c>
      <c r="R189" s="51">
        <f t="shared" ref="R189" si="185">P189+Q189</f>
        <v>0</v>
      </c>
      <c r="S189" s="6"/>
      <c r="T189" s="6"/>
      <c r="U189" s="6"/>
      <c r="V189" s="6"/>
      <c r="W189" s="6"/>
      <c r="X189" s="6"/>
      <c r="Y189" s="6"/>
    </row>
    <row r="190" spans="1:25" ht="12.75" customHeight="1" x14ac:dyDescent="0.3">
      <c r="A190" s="41"/>
      <c r="B190" s="133"/>
      <c r="C190" s="181"/>
      <c r="D190" s="55"/>
      <c r="E190" s="57"/>
      <c r="F190" s="56"/>
      <c r="G190" s="56"/>
      <c r="H190" s="239"/>
      <c r="I190" s="239"/>
      <c r="J190" s="251"/>
      <c r="K190" s="252"/>
      <c r="L190" s="245"/>
      <c r="M190" s="109"/>
      <c r="N190" s="48"/>
      <c r="O190" s="49"/>
      <c r="P190" s="111"/>
      <c r="Q190" s="112"/>
      <c r="R190" s="59"/>
      <c r="S190" s="6"/>
      <c r="T190" s="6"/>
      <c r="U190" s="6"/>
      <c r="V190" s="6"/>
      <c r="W190" s="6"/>
      <c r="X190" s="6"/>
      <c r="Y190" s="6"/>
    </row>
    <row r="191" spans="1:25" ht="12.75" customHeight="1" collapsed="1" x14ac:dyDescent="0.3">
      <c r="A191" s="41"/>
      <c r="B191" s="180" t="s">
        <v>57</v>
      </c>
      <c r="C191" s="134"/>
      <c r="D191" s="42"/>
      <c r="E191" s="58"/>
      <c r="F191" s="44"/>
      <c r="G191" s="45"/>
      <c r="H191" s="240">
        <v>46054</v>
      </c>
      <c r="I191" s="239">
        <v>46054</v>
      </c>
      <c r="J191" s="251"/>
      <c r="K191" s="252"/>
      <c r="L191" s="245"/>
      <c r="M191" s="109"/>
      <c r="N191" s="48"/>
      <c r="O191" s="49"/>
      <c r="P191" s="111"/>
      <c r="Q191" s="112"/>
      <c r="R191" s="59"/>
      <c r="S191" s="6"/>
      <c r="T191" s="6"/>
      <c r="U191" s="6"/>
      <c r="V191" s="6"/>
      <c r="W191" s="6"/>
      <c r="X191" s="6"/>
      <c r="Y191" s="6"/>
    </row>
    <row r="192" spans="1:25" ht="12.75" hidden="1" customHeight="1" outlineLevel="1" x14ac:dyDescent="0.3">
      <c r="A192" s="41"/>
      <c r="B192" s="133" t="s">
        <v>66</v>
      </c>
      <c r="C192" s="134"/>
      <c r="D192" s="55" t="s">
        <v>62</v>
      </c>
      <c r="E192" s="57">
        <v>1</v>
      </c>
      <c r="F192" s="56">
        <f>$W$2</f>
        <v>166.65625</v>
      </c>
      <c r="G192" s="56">
        <f t="shared" ref="G192:G195" si="186">E192*F192</f>
        <v>166.65625</v>
      </c>
      <c r="H192" s="233"/>
      <c r="I192" s="46"/>
      <c r="J192" s="253">
        <f t="shared" ref="J192:J195" si="187">K192*E192</f>
        <v>0</v>
      </c>
      <c r="K192" s="254"/>
      <c r="L192" s="246">
        <f t="shared" ref="L192:L195" si="188">M192*E192</f>
        <v>0</v>
      </c>
      <c r="M192" s="53"/>
      <c r="N192" s="48">
        <f t="shared" ref="N192:N195" si="189">O192*E192</f>
        <v>0</v>
      </c>
      <c r="O192" s="49">
        <f t="shared" ref="O192:O195" si="190">K192+M192</f>
        <v>0</v>
      </c>
      <c r="P192" s="54">
        <f>K192*G192</f>
        <v>0</v>
      </c>
      <c r="Q192" s="50">
        <f>M192*G192</f>
        <v>0</v>
      </c>
      <c r="R192" s="51">
        <f t="shared" ref="R192:R195" si="191">P192+Q192</f>
        <v>0</v>
      </c>
      <c r="S192" s="6"/>
      <c r="T192" s="6"/>
      <c r="U192" s="6"/>
      <c r="V192" s="6"/>
      <c r="W192" s="6"/>
      <c r="X192" s="6"/>
      <c r="Y192" s="6"/>
    </row>
    <row r="193" spans="1:25" ht="12.75" hidden="1" customHeight="1" outlineLevel="1" x14ac:dyDescent="0.3">
      <c r="A193" s="41"/>
      <c r="B193" s="133" t="s">
        <v>67</v>
      </c>
      <c r="C193" s="134"/>
      <c r="D193" s="55" t="s">
        <v>62</v>
      </c>
      <c r="E193" s="57">
        <v>1</v>
      </c>
      <c r="F193" s="56">
        <f>$W$3</f>
        <v>2050</v>
      </c>
      <c r="G193" s="56">
        <f t="shared" si="186"/>
        <v>2050</v>
      </c>
      <c r="H193" s="233"/>
      <c r="I193" s="46"/>
      <c r="J193" s="253">
        <f t="shared" si="187"/>
        <v>0</v>
      </c>
      <c r="K193" s="254"/>
      <c r="L193" s="246">
        <f t="shared" si="188"/>
        <v>0</v>
      </c>
      <c r="M193" s="53"/>
      <c r="N193" s="48">
        <f t="shared" si="189"/>
        <v>0</v>
      </c>
      <c r="O193" s="49">
        <f t="shared" si="190"/>
        <v>0</v>
      </c>
      <c r="P193" s="54">
        <f>K193*G193</f>
        <v>0</v>
      </c>
      <c r="Q193" s="50">
        <f>M193*G193</f>
        <v>0</v>
      </c>
      <c r="R193" s="51">
        <f t="shared" si="191"/>
        <v>0</v>
      </c>
      <c r="S193" s="6"/>
      <c r="T193" s="6"/>
      <c r="U193" s="6"/>
      <c r="V193" s="6"/>
      <c r="W193" s="6"/>
      <c r="X193" s="6"/>
      <c r="Y193" s="6"/>
    </row>
    <row r="194" spans="1:25" ht="12.75" hidden="1" customHeight="1" outlineLevel="1" x14ac:dyDescent="0.3">
      <c r="A194" s="41"/>
      <c r="B194" s="133" t="s">
        <v>72</v>
      </c>
      <c r="C194" s="181"/>
      <c r="D194" s="55" t="s">
        <v>74</v>
      </c>
      <c r="E194" s="57">
        <v>8</v>
      </c>
      <c r="F194" s="56">
        <f>$W$4</f>
        <v>19.065789473684209</v>
      </c>
      <c r="G194" s="56">
        <f t="shared" si="186"/>
        <v>152.52631578947367</v>
      </c>
      <c r="H194" s="233"/>
      <c r="I194" s="46"/>
      <c r="J194" s="253">
        <f t="shared" si="187"/>
        <v>0</v>
      </c>
      <c r="K194" s="254"/>
      <c r="L194" s="246">
        <f t="shared" si="188"/>
        <v>0</v>
      </c>
      <c r="M194" s="53"/>
      <c r="N194" s="48">
        <f t="shared" si="189"/>
        <v>0</v>
      </c>
      <c r="O194" s="49">
        <f t="shared" si="190"/>
        <v>0</v>
      </c>
      <c r="P194" s="54">
        <f>K194*G194</f>
        <v>0</v>
      </c>
      <c r="Q194" s="50">
        <f>M194*G194</f>
        <v>0</v>
      </c>
      <c r="R194" s="51">
        <f t="shared" si="191"/>
        <v>0</v>
      </c>
      <c r="S194" s="6"/>
      <c r="T194" s="6"/>
      <c r="U194" s="6"/>
      <c r="V194" s="6"/>
      <c r="W194" s="6"/>
      <c r="X194" s="6"/>
      <c r="Y194" s="6"/>
    </row>
    <row r="195" spans="1:25" ht="12.6" hidden="1" customHeight="1" outlineLevel="1" x14ac:dyDescent="0.3">
      <c r="A195" s="41"/>
      <c r="B195" s="133" t="s">
        <v>73</v>
      </c>
      <c r="C195" s="181"/>
      <c r="D195" s="55" t="s">
        <v>74</v>
      </c>
      <c r="E195" s="57">
        <v>2</v>
      </c>
      <c r="F195" s="56">
        <f>$W$5</f>
        <v>93.333333333333329</v>
      </c>
      <c r="G195" s="56">
        <f t="shared" si="186"/>
        <v>186.66666666666666</v>
      </c>
      <c r="H195" s="233"/>
      <c r="I195" s="46"/>
      <c r="J195" s="253">
        <f t="shared" si="187"/>
        <v>0</v>
      </c>
      <c r="K195" s="254"/>
      <c r="L195" s="246">
        <f t="shared" si="188"/>
        <v>0</v>
      </c>
      <c r="M195" s="53"/>
      <c r="N195" s="48">
        <f t="shared" si="189"/>
        <v>0</v>
      </c>
      <c r="O195" s="49">
        <f t="shared" si="190"/>
        <v>0</v>
      </c>
      <c r="P195" s="54">
        <f>K195*G195</f>
        <v>0</v>
      </c>
      <c r="Q195" s="50">
        <f>M195*G195</f>
        <v>0</v>
      </c>
      <c r="R195" s="51">
        <f t="shared" si="191"/>
        <v>0</v>
      </c>
      <c r="S195" s="6"/>
      <c r="T195" s="6"/>
      <c r="U195" s="6"/>
      <c r="V195" s="6"/>
      <c r="W195" s="6"/>
      <c r="X195" s="6"/>
      <c r="Y195" s="6"/>
    </row>
    <row r="196" spans="1:25" ht="12.75" customHeight="1" x14ac:dyDescent="0.3">
      <c r="A196" s="41"/>
      <c r="B196" s="133"/>
      <c r="C196" s="181"/>
      <c r="D196" s="55"/>
      <c r="E196" s="57"/>
      <c r="F196" s="56"/>
      <c r="G196" s="56"/>
      <c r="H196" s="233"/>
      <c r="I196" s="46"/>
      <c r="J196" s="251"/>
      <c r="K196" s="252"/>
      <c r="L196" s="245"/>
      <c r="M196" s="109"/>
      <c r="N196" s="47"/>
      <c r="O196" s="110"/>
      <c r="P196" s="111"/>
      <c r="Q196" s="112"/>
      <c r="R196" s="113"/>
      <c r="S196" s="6"/>
      <c r="T196" s="6"/>
      <c r="U196" s="6"/>
      <c r="V196" s="6"/>
      <c r="W196" s="6"/>
      <c r="X196" s="6"/>
      <c r="Y196" s="6"/>
    </row>
    <row r="197" spans="1:25" ht="12.75" customHeight="1" x14ac:dyDescent="0.3">
      <c r="A197" s="41"/>
      <c r="B197" s="133"/>
      <c r="C197" s="134"/>
      <c r="D197" s="55"/>
      <c r="E197" s="57"/>
      <c r="F197" s="52" t="s">
        <v>16</v>
      </c>
      <c r="G197" s="52">
        <f>SUM(G14:G196)</f>
        <v>76500</v>
      </c>
      <c r="H197" s="235"/>
      <c r="I197" s="46"/>
      <c r="J197" s="251"/>
      <c r="K197" s="252"/>
      <c r="L197" s="245"/>
      <c r="M197" s="109"/>
      <c r="N197" s="47"/>
      <c r="O197" s="110"/>
      <c r="P197" s="111"/>
      <c r="Q197" s="112"/>
      <c r="R197" s="113"/>
      <c r="S197" s="6"/>
      <c r="T197" s="6"/>
      <c r="U197" s="6"/>
      <c r="V197" s="6"/>
      <c r="W197" s="6"/>
      <c r="X197" s="6"/>
      <c r="Y197" s="6"/>
    </row>
    <row r="198" spans="1:25" ht="12.75" customHeight="1" thickBot="1" x14ac:dyDescent="0.35">
      <c r="A198" s="61"/>
      <c r="B198" s="160"/>
      <c r="C198" s="161"/>
      <c r="D198" s="62"/>
      <c r="E198" s="63"/>
      <c r="F198" s="64"/>
      <c r="G198" s="65"/>
      <c r="H198" s="236"/>
      <c r="I198" s="66"/>
      <c r="J198" s="255"/>
      <c r="K198" s="256"/>
      <c r="L198" s="247"/>
      <c r="M198" s="67"/>
      <c r="N198" s="68"/>
      <c r="O198" s="69"/>
      <c r="P198" s="54"/>
      <c r="Q198" s="60"/>
      <c r="R198" s="70"/>
      <c r="S198" s="6"/>
      <c r="T198" s="6"/>
      <c r="U198" s="6"/>
      <c r="V198" s="6"/>
      <c r="W198" s="6"/>
      <c r="X198" s="6"/>
      <c r="Y198" s="6"/>
    </row>
    <row r="199" spans="1:25" ht="15.75" customHeight="1" x14ac:dyDescent="0.3">
      <c r="A199" s="162" t="s">
        <v>25</v>
      </c>
      <c r="B199" s="163"/>
      <c r="C199" s="164"/>
      <c r="D199" s="165">
        <f>G197</f>
        <v>76500</v>
      </c>
      <c r="E199" s="166"/>
      <c r="F199" s="166"/>
      <c r="G199" s="166"/>
      <c r="H199" s="166"/>
      <c r="I199" s="167"/>
      <c r="J199" s="78"/>
      <c r="K199" s="248"/>
      <c r="L199" s="72">
        <v>100</v>
      </c>
      <c r="M199" s="73" t="s">
        <v>24</v>
      </c>
      <c r="N199" s="74"/>
      <c r="O199" s="71"/>
      <c r="P199" s="75">
        <f>SUM(P15:P196)</f>
        <v>0</v>
      </c>
      <c r="Q199" s="76">
        <f>SUM(Q15:Q198)</f>
        <v>0</v>
      </c>
      <c r="R199" s="77">
        <f>SUM(R15:R195)</f>
        <v>0</v>
      </c>
      <c r="S199" s="6"/>
      <c r="T199" s="6"/>
      <c r="U199" s="6"/>
      <c r="V199" s="6"/>
      <c r="W199" s="6"/>
      <c r="X199" s="6"/>
      <c r="Y199" s="6"/>
    </row>
    <row r="200" spans="1:25" ht="15.75" customHeight="1" x14ac:dyDescent="0.3">
      <c r="A200" s="168" t="s">
        <v>26</v>
      </c>
      <c r="B200" s="169"/>
      <c r="C200" s="170"/>
      <c r="D200" s="171">
        <f>R199</f>
        <v>0</v>
      </c>
      <c r="E200" s="172"/>
      <c r="F200" s="172"/>
      <c r="G200" s="172"/>
      <c r="H200" s="172"/>
      <c r="I200" s="173"/>
      <c r="J200" s="78"/>
      <c r="K200" s="79"/>
      <c r="L200" s="78">
        <f>D200*100/D199</f>
        <v>0</v>
      </c>
      <c r="M200" s="80" t="s">
        <v>24</v>
      </c>
      <c r="N200" s="81"/>
      <c r="O200" s="82"/>
      <c r="P200" s="83"/>
      <c r="Q200" s="84"/>
      <c r="R200" s="85"/>
      <c r="S200" s="6"/>
      <c r="T200" s="6"/>
      <c r="U200" s="6"/>
      <c r="V200" s="6"/>
      <c r="W200" s="6"/>
      <c r="X200" s="6"/>
      <c r="Y200" s="6"/>
    </row>
    <row r="201" spans="1:25" ht="15.75" customHeight="1" thickBot="1" x14ac:dyDescent="0.35">
      <c r="A201" s="174" t="s">
        <v>27</v>
      </c>
      <c r="B201" s="175"/>
      <c r="C201" s="176"/>
      <c r="D201" s="177">
        <f>D199-D200</f>
        <v>76500</v>
      </c>
      <c r="E201" s="178"/>
      <c r="F201" s="178"/>
      <c r="G201" s="178"/>
      <c r="H201" s="178"/>
      <c r="I201" s="179"/>
      <c r="J201" s="86"/>
      <c r="K201" s="87"/>
      <c r="L201" s="88">
        <f>L199-L200</f>
        <v>100</v>
      </c>
      <c r="M201" s="89" t="s">
        <v>24</v>
      </c>
      <c r="N201" s="90"/>
      <c r="O201" s="91"/>
      <c r="P201" s="92"/>
      <c r="Q201" s="93"/>
      <c r="R201" s="94"/>
      <c r="S201" s="6"/>
      <c r="T201" s="6"/>
      <c r="U201" s="6"/>
      <c r="V201" s="6"/>
      <c r="W201" s="6"/>
      <c r="X201" s="6"/>
      <c r="Y201" s="6"/>
    </row>
    <row r="202" spans="1:25" ht="11.25" customHeight="1" thickBot="1" x14ac:dyDescent="0.35">
      <c r="A202" s="135"/>
      <c r="B202" s="136"/>
      <c r="C202" s="136"/>
      <c r="D202" s="137"/>
      <c r="E202" s="137"/>
      <c r="F202" s="137"/>
      <c r="G202" s="137"/>
      <c r="H202" s="137"/>
      <c r="I202" s="138"/>
      <c r="J202" s="95"/>
      <c r="K202" s="96"/>
      <c r="L202" s="97"/>
      <c r="M202" s="21"/>
      <c r="N202" s="21"/>
      <c r="O202" s="98"/>
      <c r="P202" s="99"/>
      <c r="Q202" s="100"/>
      <c r="R202" s="101"/>
      <c r="S202" s="6"/>
      <c r="T202" s="6"/>
      <c r="U202" s="6"/>
      <c r="V202" s="6"/>
      <c r="W202" s="6"/>
      <c r="X202" s="6"/>
      <c r="Y202" s="6"/>
    </row>
    <row r="203" spans="1:25" ht="12.75" customHeight="1" x14ac:dyDescent="0.3">
      <c r="A203" s="139" t="s">
        <v>30</v>
      </c>
      <c r="B203" s="140"/>
      <c r="C203" s="140"/>
      <c r="D203" s="140"/>
      <c r="E203" s="140"/>
      <c r="F203" s="141"/>
      <c r="G203" s="139" t="str">
        <f>C4</f>
        <v>MIG SOLUÇÕES</v>
      </c>
      <c r="H203" s="140"/>
      <c r="I203" s="140"/>
      <c r="J203" s="140"/>
      <c r="K203" s="140"/>
      <c r="L203" s="140"/>
      <c r="M203" s="140"/>
      <c r="N203" s="140"/>
      <c r="O203" s="141"/>
      <c r="P203" s="148" t="s">
        <v>28</v>
      </c>
      <c r="Q203" s="149"/>
      <c r="R203" s="150"/>
      <c r="S203" s="6"/>
      <c r="T203" s="6"/>
      <c r="U203" s="6"/>
      <c r="V203" s="6"/>
      <c r="W203" s="6"/>
      <c r="X203" s="6"/>
      <c r="Y203" s="6"/>
    </row>
    <row r="204" spans="1:25" ht="12.75" customHeight="1" x14ac:dyDescent="0.3">
      <c r="A204" s="142"/>
      <c r="B204" s="143"/>
      <c r="C204" s="143"/>
      <c r="D204" s="143"/>
      <c r="E204" s="143"/>
      <c r="F204" s="144"/>
      <c r="G204" s="142"/>
      <c r="H204" s="237"/>
      <c r="I204" s="143"/>
      <c r="J204" s="143"/>
      <c r="K204" s="143"/>
      <c r="L204" s="143"/>
      <c r="M204" s="143"/>
      <c r="N204" s="143"/>
      <c r="O204" s="144"/>
      <c r="P204" s="151" t="s">
        <v>61</v>
      </c>
      <c r="Q204" s="152"/>
      <c r="R204" s="153"/>
      <c r="S204" s="6"/>
      <c r="T204" s="6"/>
      <c r="U204" s="6"/>
      <c r="V204" s="6"/>
      <c r="W204" s="6"/>
      <c r="X204" s="6"/>
      <c r="Y204" s="6"/>
    </row>
    <row r="205" spans="1:25" ht="12.75" customHeight="1" x14ac:dyDescent="0.3">
      <c r="A205" s="142"/>
      <c r="B205" s="143"/>
      <c r="C205" s="143"/>
      <c r="D205" s="143"/>
      <c r="E205" s="143"/>
      <c r="F205" s="144"/>
      <c r="G205" s="142"/>
      <c r="H205" s="237"/>
      <c r="I205" s="143"/>
      <c r="J205" s="143"/>
      <c r="K205" s="143"/>
      <c r="L205" s="143"/>
      <c r="M205" s="143"/>
      <c r="N205" s="143"/>
      <c r="O205" s="144"/>
      <c r="P205" s="154"/>
      <c r="Q205" s="155"/>
      <c r="R205" s="156"/>
      <c r="S205" s="6"/>
      <c r="T205" s="6"/>
      <c r="U205" s="6"/>
      <c r="V205" s="6"/>
      <c r="W205" s="6"/>
      <c r="X205" s="6"/>
      <c r="Y205" s="6"/>
    </row>
    <row r="206" spans="1:25" ht="71.400000000000006" customHeight="1" thickBot="1" x14ac:dyDescent="0.35">
      <c r="A206" s="145"/>
      <c r="B206" s="146"/>
      <c r="C206" s="146"/>
      <c r="D206" s="146"/>
      <c r="E206" s="146"/>
      <c r="F206" s="147"/>
      <c r="G206" s="145"/>
      <c r="H206" s="146"/>
      <c r="I206" s="146"/>
      <c r="J206" s="146"/>
      <c r="K206" s="146"/>
      <c r="L206" s="146"/>
      <c r="M206" s="146"/>
      <c r="N206" s="146"/>
      <c r="O206" s="147"/>
      <c r="P206" s="157"/>
      <c r="Q206" s="158"/>
      <c r="R206" s="159"/>
      <c r="S206" s="6"/>
      <c r="T206" s="6"/>
      <c r="U206" s="6"/>
      <c r="V206" s="6"/>
      <c r="W206" s="6"/>
      <c r="X206" s="6"/>
      <c r="Y206" s="6"/>
    </row>
    <row r="207" spans="1:25" ht="11.25" customHeight="1" x14ac:dyDescent="0.3">
      <c r="A207" s="21"/>
      <c r="B207" s="102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1.25" customHeight="1" x14ac:dyDescent="0.3">
      <c r="A208" s="21"/>
      <c r="B208" s="103"/>
      <c r="C208" s="103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1.25" customHeight="1" x14ac:dyDescent="0.3">
      <c r="A209" s="21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1.25" customHeight="1" x14ac:dyDescent="0.3">
      <c r="A210" s="6"/>
      <c r="B210" s="104"/>
      <c r="C210" s="104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1.25" customHeight="1" x14ac:dyDescent="0.3">
      <c r="A211" s="6"/>
      <c r="B211" s="105"/>
      <c r="C211" s="10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</sheetData>
  <mergeCells count="222">
    <mergeCell ref="A8:B8"/>
    <mergeCell ref="B9:C11"/>
    <mergeCell ref="F9:F11"/>
    <mergeCell ref="G9:G11"/>
    <mergeCell ref="I9:I11"/>
    <mergeCell ref="J9:O9"/>
    <mergeCell ref="A7:B7"/>
    <mergeCell ref="B21:C21"/>
    <mergeCell ref="B13:C13"/>
    <mergeCell ref="B16:C16"/>
    <mergeCell ref="H9:H11"/>
    <mergeCell ref="U10:U11"/>
    <mergeCell ref="T10:T11"/>
    <mergeCell ref="B190:C190"/>
    <mergeCell ref="B75:C75"/>
    <mergeCell ref="B76:C76"/>
    <mergeCell ref="B69:C69"/>
    <mergeCell ref="B70:C70"/>
    <mergeCell ref="B63:C63"/>
    <mergeCell ref="B64:C64"/>
    <mergeCell ref="B57:C57"/>
    <mergeCell ref="B58:C58"/>
    <mergeCell ref="B51:C51"/>
    <mergeCell ref="B52:C52"/>
    <mergeCell ref="B17:C17"/>
    <mergeCell ref="B18:C18"/>
    <mergeCell ref="B15:C15"/>
    <mergeCell ref="B23:C23"/>
    <mergeCell ref="B19:C19"/>
    <mergeCell ref="B20:C20"/>
    <mergeCell ref="B22:C22"/>
    <mergeCell ref="B14:C14"/>
    <mergeCell ref="B27:C27"/>
    <mergeCell ref="B30:C30"/>
    <mergeCell ref="B29:C29"/>
    <mergeCell ref="C1:O2"/>
    <mergeCell ref="Q2:Q3"/>
    <mergeCell ref="R2:R3"/>
    <mergeCell ref="C3:O3"/>
    <mergeCell ref="C4:O6"/>
    <mergeCell ref="P5:P6"/>
    <mergeCell ref="Q5:Q6"/>
    <mergeCell ref="R5:R6"/>
    <mergeCell ref="J10:K10"/>
    <mergeCell ref="L10:M10"/>
    <mergeCell ref="N10:O10"/>
    <mergeCell ref="C7:O8"/>
    <mergeCell ref="P7:P9"/>
    <mergeCell ref="Q7:R7"/>
    <mergeCell ref="B33:C33"/>
    <mergeCell ref="B31:C31"/>
    <mergeCell ref="B32:C32"/>
    <mergeCell ref="B35:C35"/>
    <mergeCell ref="B24:C24"/>
    <mergeCell ref="B25:C25"/>
    <mergeCell ref="B26:C26"/>
    <mergeCell ref="B28:C28"/>
    <mergeCell ref="B34:C34"/>
    <mergeCell ref="B41:C41"/>
    <mergeCell ref="B42:C42"/>
    <mergeCell ref="B43:C43"/>
    <mergeCell ref="B36:C36"/>
    <mergeCell ref="B37:C37"/>
    <mergeCell ref="B38:C38"/>
    <mergeCell ref="B39:C39"/>
    <mergeCell ref="B40:C40"/>
    <mergeCell ref="B49:C49"/>
    <mergeCell ref="B50:C50"/>
    <mergeCell ref="B53:C53"/>
    <mergeCell ref="B54:C54"/>
    <mergeCell ref="B44:C44"/>
    <mergeCell ref="B47:C47"/>
    <mergeCell ref="B48:C48"/>
    <mergeCell ref="B45:C45"/>
    <mergeCell ref="B46:C46"/>
    <mergeCell ref="B123:C123"/>
    <mergeCell ref="B67:C67"/>
    <mergeCell ref="B68:C68"/>
    <mergeCell ref="B71:C71"/>
    <mergeCell ref="B80:C80"/>
    <mergeCell ref="B83:C83"/>
    <mergeCell ref="B84:C84"/>
    <mergeCell ref="B85:C85"/>
    <mergeCell ref="B77:C77"/>
    <mergeCell ref="B78:C78"/>
    <mergeCell ref="B79:C79"/>
    <mergeCell ref="B81:C81"/>
    <mergeCell ref="B82:C82"/>
    <mergeCell ref="B91:C91"/>
    <mergeCell ref="B92:C92"/>
    <mergeCell ref="B95:C95"/>
    <mergeCell ref="B61:C61"/>
    <mergeCell ref="B62:C62"/>
    <mergeCell ref="B65:C65"/>
    <mergeCell ref="B66:C66"/>
    <mergeCell ref="B112:C112"/>
    <mergeCell ref="B55:C55"/>
    <mergeCell ref="B56:C56"/>
    <mergeCell ref="B59:C59"/>
    <mergeCell ref="B60:C60"/>
    <mergeCell ref="B111:C111"/>
    <mergeCell ref="B99:C99"/>
    <mergeCell ref="B100:C100"/>
    <mergeCell ref="B105:C105"/>
    <mergeCell ref="B106:C106"/>
    <mergeCell ref="B93:C93"/>
    <mergeCell ref="B94:C94"/>
    <mergeCell ref="B87:C87"/>
    <mergeCell ref="B88:C88"/>
    <mergeCell ref="B72:C72"/>
    <mergeCell ref="B73:C73"/>
    <mergeCell ref="B74:C74"/>
    <mergeCell ref="B96:C96"/>
    <mergeCell ref="B86:C86"/>
    <mergeCell ref="B89:C89"/>
    <mergeCell ref="B90:C90"/>
    <mergeCell ref="B150:C150"/>
    <mergeCell ref="B162:C162"/>
    <mergeCell ref="B103:C103"/>
    <mergeCell ref="B104:C104"/>
    <mergeCell ref="B107:C107"/>
    <mergeCell ref="B97:C97"/>
    <mergeCell ref="B98:C98"/>
    <mergeCell ref="B101:C101"/>
    <mergeCell ref="B102:C102"/>
    <mergeCell ref="B113:C113"/>
    <mergeCell ref="B114:C114"/>
    <mergeCell ref="B115:C115"/>
    <mergeCell ref="B108:C108"/>
    <mergeCell ref="B109:C109"/>
    <mergeCell ref="B110:C110"/>
    <mergeCell ref="B121:C121"/>
    <mergeCell ref="B122:C122"/>
    <mergeCell ref="B119:C119"/>
    <mergeCell ref="B120:C120"/>
    <mergeCell ref="B125:C125"/>
    <mergeCell ref="B126:C126"/>
    <mergeCell ref="B116:C116"/>
    <mergeCell ref="B132:C132"/>
    <mergeCell ref="B124:C124"/>
    <mergeCell ref="B118:C118"/>
    <mergeCell ref="B117:C117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52:C152"/>
    <mergeCell ref="B153:C153"/>
    <mergeCell ref="B154:C154"/>
    <mergeCell ref="B155:C155"/>
    <mergeCell ref="B147:C147"/>
    <mergeCell ref="B148:C148"/>
    <mergeCell ref="B149:C149"/>
    <mergeCell ref="B151:C151"/>
    <mergeCell ref="B163:C163"/>
    <mergeCell ref="B156:C156"/>
    <mergeCell ref="B164:C164"/>
    <mergeCell ref="B165:C165"/>
    <mergeCell ref="B166:C166"/>
    <mergeCell ref="B167:C167"/>
    <mergeCell ref="B157:C157"/>
    <mergeCell ref="B158:C158"/>
    <mergeCell ref="B159:C159"/>
    <mergeCell ref="B160:C160"/>
    <mergeCell ref="B161:C161"/>
    <mergeCell ref="B173:C173"/>
    <mergeCell ref="B174:C174"/>
    <mergeCell ref="B175:C175"/>
    <mergeCell ref="B176:C176"/>
    <mergeCell ref="B177:C177"/>
    <mergeCell ref="B168:C168"/>
    <mergeCell ref="B169:C169"/>
    <mergeCell ref="B170:C170"/>
    <mergeCell ref="B171:C171"/>
    <mergeCell ref="B172:C172"/>
    <mergeCell ref="B183:C183"/>
    <mergeCell ref="B184:C184"/>
    <mergeCell ref="B185:C185"/>
    <mergeCell ref="B186:C186"/>
    <mergeCell ref="B178:C178"/>
    <mergeCell ref="B179:C179"/>
    <mergeCell ref="B180:C180"/>
    <mergeCell ref="B181:C181"/>
    <mergeCell ref="B182:C182"/>
    <mergeCell ref="B187:C187"/>
    <mergeCell ref="B191:C191"/>
    <mergeCell ref="B192:C192"/>
    <mergeCell ref="B193:C193"/>
    <mergeCell ref="B194:C194"/>
    <mergeCell ref="B195:C195"/>
    <mergeCell ref="B188:C188"/>
    <mergeCell ref="B189:C189"/>
    <mergeCell ref="B196:C196"/>
    <mergeCell ref="B197:C197"/>
    <mergeCell ref="A202:C202"/>
    <mergeCell ref="D202:I202"/>
    <mergeCell ref="A203:F206"/>
    <mergeCell ref="G203:O206"/>
    <mergeCell ref="P203:R203"/>
    <mergeCell ref="P204:R206"/>
    <mergeCell ref="B198:C198"/>
    <mergeCell ref="A199:C199"/>
    <mergeCell ref="D199:I199"/>
    <mergeCell ref="A200:C200"/>
    <mergeCell ref="D200:I200"/>
    <mergeCell ref="A201:C201"/>
    <mergeCell ref="D201:I20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fitToWidth="0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MIG SOLUÇÕES</vt:lpstr>
      <vt:lpstr>'MIG SOLUÇÕES'!Area_de_impressao</vt:lpstr>
      <vt:lpstr>'MIG SOLUÇÕES'!Print_Area</vt:lpstr>
      <vt:lpstr>'MIG SOLUÇÕES'!Print_Titles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Jean Paulo Rezini</cp:lastModifiedBy>
  <cp:lastPrinted>2024-08-07T10:24:15Z</cp:lastPrinted>
  <dcterms:created xsi:type="dcterms:W3CDTF">2021-12-09T14:22:21Z</dcterms:created>
  <dcterms:modified xsi:type="dcterms:W3CDTF">2024-08-07T14:39:43Z</dcterms:modified>
</cp:coreProperties>
</file>