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7847D372-11B6-46D5-A48E-E4BF607C79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<sst xmlns="http://schemas.openxmlformats.org/spreadsheetml/2006/main" count="480" uniqueCount="355">
  <si>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</si>
  <si>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</si>
  <si>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</si>
  <si>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</si>
  <si>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</si>
  <si>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</si>
  <si>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</si>
  <si>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</si>
  <si>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</si>
  <si>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</si>
  <si>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</si>
  <si>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</si>
  <si>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</si>
  <si>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</si>
  <si>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</si>
  <si>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</si>
  <si>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</si>
  <si>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</si>
  <si>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</si>
  <si>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</si>
  <si>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</si>
  <si>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</si>
  <si>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</si>
  <si>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</si>
  <si>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</si>
  <si>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</si>
  <si>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</si>
  <si>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</si>
  <si>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</si>
  <si>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</si>
  <si>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</si>
  <si>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</si>
  <si>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</si>
  <si>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</si>
  <si>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</si>
  <si>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</si>
  <si>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</si>
  <si>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</si>
  <si>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</si>
  <si>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</si>
  <si>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</si>
  <si>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</si>
  <si>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</si>
  <si>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</si>
  <si>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</si>
  <si>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</si>
  <si>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</si>
  <si>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</si>
  <si>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</si>
  <si>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</si>
  <si>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</si>
  <si>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</si>
  <si>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</si>
  <si>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</si>
  <si>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</si>
  <si>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</si>
  <si>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</si>
  <si>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</si>
  <si>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</si>
  <si>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</si>
  <si>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</si>
  <si>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</si>
  <si>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</si>
  <si>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</si>
  <si>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</si>
  <si>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</si>
  <si>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</si>
  <si>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</si>
  <si>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</si>
  <si>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</si>
  <si>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</si>
  <si>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</si>
  <si>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</si>
  <si>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</si>
  <si>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</si>
  <si>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</si>
  <si>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</si>
  <si>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</si>
  <si>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</si>
  <si>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</si>
  <si>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</si>
  <si>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</si>
  <si>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</si>
  <si>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</si>
  <si>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</si>
  <si>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</si>
  <si>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</si>
  <si>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</si>
  <si>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</si>
  <si>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</si>
  <si>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</si>
  <si>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</si>
  <si>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</si>
  <si>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</si>
  <si>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</si>
  <si>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</si>
  <si>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</si>
  <si>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</si>
  <si>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</si>
  <si>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</si>
  <si>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</si>
  <si>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</si>
  <si>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</si>
  <si>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</si>
  <si>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</si>
  <si>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</si>
  <si>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</si>
  <si>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</si>
  <si>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</si>
  <si>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</si>
  <si>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</si>
  <si>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</si>
  <si>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</si>
  <si>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</si>
  <si>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</si>
  <si>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</si>
  <si>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</si>
  <si>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</si>
  <si>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</si>
  <si>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</si>
  <si>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</si>
  <si>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</si>
  <si>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</si>
  <si>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</si>
  <si>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</si>
  <si>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</si>
  <si>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</si>
  <si>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</si>
  <si>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</si>
  <si>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</si>
  <si>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</si>
  <si>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</si>
  <si>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</si>
  <si>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</si>
  <si>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</si>
  <si>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</si>
  <si>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</si>
  <si>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</si>
  <si>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</si>
  <si>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</si>
  <si>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</si>
  <si>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</si>
  <si>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</si>
  <si>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</si>
  <si>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</si>
  <si>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</si>
  <si>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</si>
  <si>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</si>
  <si>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</si>
  <si>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</si>
  <si>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</si>
  <si>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</si>
  <si>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</si>
  <si>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</si>
  <si>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</si>
  <si>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</si>
  <si>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</si>
  <si>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</si>
  <si>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</si>
  <si>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</si>
  <si>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</si>
  <si>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</si>
  <si>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</si>
  <si>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</si>
  <si>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</si>
  <si>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</si>
  <si>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</si>
  <si>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</si>
  <si>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</si>
  <si>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</si>
  <si>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</si>
  <si>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</si>
  <si>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</si>
  <si>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</si>
  <si>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</si>
  <si>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</si>
  <si>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</si>
  <si>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</si>
  <si>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</si>
  <si>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</si>
  <si>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</si>
  <si>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</si>
  <si>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</si>
  <si>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</si>
  <si>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</si>
  <si>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</si>
  <si>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</si>
  <si>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</si>
  <si>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</si>
  <si>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</si>
  <si>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</si>
  <si>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</si>
  <si>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</si>
  <si>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</si>
  <si>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</si>
  <si>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</si>
  <si>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</si>
  <si>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</si>
  <si>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</si>
  <si>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</si>
  <si>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</si>
  <si>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</si>
  <si>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</si>
  <si>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</si>
  <si>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</si>
  <si>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</si>
  <si>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</si>
  <si>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</si>
  <si>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</si>
  <si>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</si>
  <si>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</si>
  <si>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</si>
  <si>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</si>
  <si>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</si>
  <si>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</si>
  <si>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</si>
  <si>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</si>
  <si>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</si>
  <si>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</si>
  <si>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</si>
  <si>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</si>
  <si>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</si>
  <si>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</si>
  <si>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</si>
  <si>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</si>
  <si>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</si>
  <si>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</si>
  <si>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</si>
  <si>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</si>
  <si>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</si>
  <si>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</si>
  <si>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</si>
  <si>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</si>
  <si>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</si>
  <si>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</si>
  <si>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</si>
  <si>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</si>
  <si>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</si>
  <si>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</si>
  <si>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</si>
  <si>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</si>
  <si>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</si>
  <si>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</si>
  <si>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</si>
  <si>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</si>
  <si>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</si>
  <si>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</si>
  <si>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</si>
  <si>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</si>
  <si>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</si>
  <si>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</si>
  <si>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</si>
  <si>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</si>
  <si>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</si>
  <si>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</si>
  <si>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</si>
  <si>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</si>
  <si>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</si>
  <si>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</si>
  <si>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</si>
  <si>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</si>
  <si>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</si>
  <si>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</si>
  <si>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</si>
  <si>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</si>
  <si>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</si>
  <si>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</si>
  <si>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</si>
  <si>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</si>
  <si>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</si>
  <si>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</si>
  <si>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</si>
  <si>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</si>
  <si>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</si>
  <si>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</si>
  <si>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</si>
  <si>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</si>
  <si>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</si>
  <si>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</si>
  <si>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</si>
  <si>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</si>
  <si>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</si>
  <si>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</si>
  <si>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</si>
  <si>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</si>
  <si>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</si>
  <si>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</si>
  <si>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</si>
  <si>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</si>
  <si>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</si>
  <si>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</si>
  <si>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</si>
  <si>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</si>
  <si>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</si>
  <si>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</si>
  <si>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</si>
  <si>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</si>
  <si>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</si>
  <si>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</si>
  <si>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</si>
  <si>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</si>
  <si>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</si>
  <si>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</si>
  <si>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</si>
  <si>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</si>
  <si>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</si>
  <si>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</si>
  <si>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</si>
  <si>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</si>
  <si>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</si>
  <si>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</si>
  <si>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</si>
  <si>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</si>
  <si>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</si>
  <si>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</si>
  <si>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</si>
  <si>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</si>
  <si>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</si>
  <si>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</si>
  <si>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</si>
  <si>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</si>
  <si>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</si>
  <si>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</si>
  <si>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</si>
  <si>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</si>
  <si>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</si>
  <si>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</si>
  <si>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</si>
  <si>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</si>
  <si>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</si>
  <si>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</si>
  <si>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</si>
  <si>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</si>
  <si>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</si>
  <si>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</si>
  <si>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</si>
  <si>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</si>
  <si>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</si>
  <si>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</si>
  <si>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</si>
  <si>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</si>
  <si>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</si>
  <si>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</si>
  <si>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</si>
  <si>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</si>
  <si>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</si>
  <si>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</si>
  <si>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</si>
  <si>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</si>
  <si>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</si>
  <si>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</si>
  <si>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</si>
  <si>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</si>
  <si>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</si>
  <si>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LA FORNERIA CUCINA ARTESANAL LTDA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</si>
</sst>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27" dataDxfId="25" totalsRowDxfId="23" headerRowBorderDxfId="26" tableBorderDxfId="24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2"/>
    <tableColumn id="2" xr3:uid="{00000000-0010-0000-0000-000002000000}" name="Item" dataDxfId="21" totalsRowDxfId="20">
      <calculatedColumnFormula>IFERROR(VLOOKUP(Tabela1[[#This Row],[Código item]],'CONSULTA DE CÓDIGOS'!A:B,2,0),"-")</calculatedColumnFormula>
    </tableColumn>
    <tableColumn id="3" xr3:uid="{00000000-0010-0000-0000-000003000000}" name="Quantidade" dataDxfId="19" totalsRowDxfId="18"/>
    <tableColumn id="7" xr3:uid="{00000000-0010-0000-0000-000007000000}" name="OBS" dataDxfId="17" totalsRowDxfId="16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5">
  <autoFilter ref="A1:B56" xr:uid="{00000000-0009-0000-0100-000003000000}"/>
  <tableColumns count="2">
    <tableColumn id="1" xr3:uid="{00000000-0010-0000-0100-000001000000}" name="PREENCHIMENTO OBRIGATORIO" dataDxfId="14"/>
    <tableColumn id="2" xr3:uid="{00000000-0010-0000-0100-000002000000}" name="PREENCHIMENTO OBRIGATORIO (interno)" dataDxfId="1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D23" sqref="D23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133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330230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x14ac:dyDescent="0.2">
      <c r="A12" s="11">
        <v>6200776</v>
      </c>
      <c r="B12" s="85" t="str">
        <f>IFERROR(VLOOKUP(Tabela1[[#This Row],[Código item]],'CONSULTA DE CÓDIGOS'!A:B,2,0),"-")</f>
        <v>SERVICO TURNKEY MONTAGEM - COMISSIONAMENTO (POS MONTAGEM)</v>
      </c>
      <c r="C12" s="34">
        <v>1</v>
      </c>
      <c r="D12" s="57"/>
      <c r="F12" s="67">
        <f>IFERROR(VLOOKUP(Tabela1[[#This Row],[Código item]],CONTRATOS!A:C,3,0),"-")</f>
        <v>282.79000000000002</v>
      </c>
      <c r="G12" s="67">
        <f>IFERROR(SUM(F12*Tabela1[[#This Row],[Quantidade]]),"-")</f>
        <v>282.79000000000002</v>
      </c>
      <c r="H12" s="3"/>
      <c r="K12" s="5"/>
      <c r="L12" s="5"/>
      <c r="M12" s="5"/>
      <c r="N12" s="5"/>
    </row>
    <row r="13" spans="1:14" x14ac:dyDescent="0.2">
      <c r="A13" s="11">
        <v>6200756</v>
      </c>
      <c r="B13" s="85" t="str">
        <f>IFERROR(VLOOKUP(Tabela1[[#This Row],[Código item]],'CONSULTA DE CÓDIGOS'!A:B,2,0),"-")</f>
        <v>SERVICO TURNKEY PROJETO - CROQUI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x14ac:dyDescent="0.2">
      <c r="A14" s="11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x14ac:dyDescent="0.2">
      <c r="A15" s="11">
        <v>6200757</v>
      </c>
      <c r="B15" s="85" t="str">
        <f>IFERROR(VLOOKUP(Tabela1[[#This Row],[Código item]],'CONSULTA DE CÓDIGOS'!A:B,2,0),"-")</f>
        <v>SERVICO TURNKEY PROJETO - EMISSAO ART</v>
      </c>
      <c r="C15" s="34">
        <v>1</v>
      </c>
      <c r="D15" s="57"/>
      <c r="F15" s="67">
        <f>IFERROR(VLOOKUP(Tabela1[[#This Row],[Código item]],CONTRATOS!A:C,3,0),"-")</f>
        <v>313.89</v>
      </c>
      <c r="G15" s="67">
        <f>IFERROR(SUM(F15*Tabela1[[#This Row],[Quantidade]]),"-")</f>
        <v>313.89</v>
      </c>
      <c r="H15" s="3"/>
    </row>
    <row r="16" spans="1:14" x14ac:dyDescent="0.2">
      <c r="A16" s="11">
        <v>6200767</v>
      </c>
      <c r="B16" s="85" t="str">
        <f>IFERROR(VLOOKUP(Tabela1[[#This Row],[Código item]],'CONSULTA DE CÓDIGOS'!A:B,2,0),"-")</f>
        <v>SERVICO TURNKEY MONTAGEM - CENTRAL DE 1 B190</v>
      </c>
      <c r="C16" s="34">
        <v>1</v>
      </c>
      <c r="D16" s="57"/>
      <c r="F16" s="67">
        <f>IFERROR(VLOOKUP(Tabela1[[#This Row],[Código item]],CONTRATOS!A:C,3,0),"-")</f>
        <v>470.8</v>
      </c>
      <c r="G16" s="67">
        <f>IFERROR(SUM(F16*Tabela1[[#This Row],[Quantidade]]),"-")</f>
        <v>470.8</v>
      </c>
      <c r="H16" s="3"/>
    </row>
    <row r="17" spans="1:8" x14ac:dyDescent="0.2">
      <c r="A17" s="11">
        <v>6200768</v>
      </c>
      <c r="B17" s="85" t="str">
        <f>IFERROR(VLOOKUP(Tabela1[[#This Row],[Código item]],'CONSULTA DE CÓDIGOS'!A:B,2,0),"-")</f>
        <v>SERVICO TURNKEY MONTAGEM - REDE 1/2 ATÉ 1.1/4 POL MULTICAMADAS ATÉ 4 M DE ALTURA - METRO LINEAR</v>
      </c>
      <c r="C17" s="34">
        <v>26</v>
      </c>
      <c r="D17" s="57"/>
      <c r="F17" s="67">
        <f>IFERROR(VLOOKUP(Tabela1[[#This Row],[Código item]],CONTRATOS!A:C,3,0),"-")</f>
        <v>22.62</v>
      </c>
      <c r="G17" s="67">
        <f>IFERROR(SUM(F17*Tabela1[[#This Row],[Quantidade]]),"-")</f>
        <v>588.12</v>
      </c>
      <c r="H17" s="3"/>
    </row>
    <row r="18" spans="1:8" x14ac:dyDescent="0.2">
      <c r="A18" s="11"/>
      <c r="B18" s="85" t="str">
        <f>IFERROR(VLOOKUP(Tabela1[[#This Row],[Código item]],'CONSULTA DE CÓDIGOS'!A:B,2,0),"-")</f>
        <v>-</v>
      </c>
      <c r="C18" s="34">
        <v>0</v>
      </c>
      <c r="D18" s="57"/>
      <c r="F18" s="67" t="str">
        <f>IFERROR(VLOOKUP(Tabela1[[#This Row],[Código item]],CONTRATOS!A:C,3,0),"-")</f>
        <v>-</v>
      </c>
      <c r="G18" s="67" t="str">
        <f>IFERROR(SUM(F18*Tabela1[[#This Row],[Quantidade]]),"-")</f>
        <v>-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>
        <v>0</v>
      </c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>
        <v>0</v>
      </c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2283.38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2" priority="5" operator="containsText" text="COMPLEMENTO DE OS">
      <formula>NOT(ISERROR(SEARCH("COMPLEMENTO DE OS",A8)))</formula>
    </cfRule>
    <cfRule type="containsText" dxfId="11" priority="6" operator="containsText" text="OK">
      <formula>NOT(ISERROR(SEARCH("OK",A8)))</formula>
    </cfRule>
  </conditionalFormatting>
  <conditionalFormatting sqref="A12">
    <cfRule type="duplicateValues" dxfId="10" priority="3"/>
  </conditionalFormatting>
  <conditionalFormatting sqref="F8">
    <cfRule type="containsText" dxfId="9" priority="1" operator="containsText" text="COMPLEMENTO DE OS">
      <formula>NOT(ISERROR(SEARCH("COMPLEMENTO DE OS",F8)))</formula>
    </cfRule>
    <cfRule type="containsText" dxfId="8" priority="2" operator="containsText" text="OK">
      <formula>NOT(ISERROR(SEARCH("OK",F8)))</formula>
    </cfRule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2283.38</v>
      </c>
      <c r="G2" s="56"/>
      <c r="H2" s="30"/>
    </row>
    <row r="3" spans="1:13" x14ac:dyDescent="0.25">
      <c r="A3" s="106" t="s">
        <v>23</v>
      </c>
      <c r="B3" s="106"/>
      <c r="C3" s="68">
        <f>SUM(F2:F4)</f>
        <v>2283.38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-2283.38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7" priority="1" operator="containsText" text="COMPLEMENTO DE OS">
      <formula>NOT(ISERROR(SEARCH("COMPLEMENTO DE OS",A5)))</formula>
    </cfRule>
    <cfRule type="containsText" dxfId="6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5" priority="1"/>
  </conditionalFormatting>
  <conditionalFormatting sqref="A51:A215">
    <cfRule type="duplicateValues" dxfId="4" priority="3"/>
  </conditionalFormatting>
  <conditionalFormatting sqref="A216:A275 A2:A8 A10:A50">
    <cfRule type="duplicateValues" dxfId="3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3" sqref="A3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hidden="1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hidden="1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hidden="1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hidden="1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PROJETO - CROQUI"/>
      </filters>
    </filterColumn>
  </autoFilter>
  <conditionalFormatting sqref="A9">
    <cfRule type="duplicateValues" dxfId="2" priority="2"/>
  </conditionalFormatting>
  <conditionalFormatting sqref="A51:A215">
    <cfRule type="duplicateValues" dxfId="1" priority="44"/>
  </conditionalFormatting>
  <conditionalFormatting sqref="A216:A275 A2:A8 A10:A50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2024-08-07T14:13:10Z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