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8F50D0B0-AF91-40AF-BEF2-70B997C3E3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<sst xmlns="http://schemas.openxmlformats.org/spreadsheetml/2006/main" count="480" uniqueCount="356">
  <si>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</si>
  <si>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</si>
  <si>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</si>
  <si>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</si>
  <si>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</si>
  <si>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</si>
  <si>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</si>
  <si>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</si>
  <si>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</si>
  <si>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</si>
  <si>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</si>
  <si>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</si>
  <si>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</si>
  <si>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</si>
  <si>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</si>
  <si>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</si>
  <si>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</si>
  <si>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</si>
  <si>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</si>
  <si>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</si>
  <si>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</si>
  <si>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</si>
  <si>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</si>
  <si>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</si>
  <si>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</si>
  <si>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</si>
  <si>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</si>
  <si>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</si>
  <si>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</si>
  <si>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</si>
  <si>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</si>
  <si>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</si>
  <si>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</si>
  <si>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</si>
  <si>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</si>
  <si>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</si>
  <si>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</si>
  <si>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</si>
  <si>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</si>
  <si>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</si>
  <si>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</si>
  <si>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</si>
  <si>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</si>
  <si>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</si>
  <si>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</si>
  <si>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</si>
  <si>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</si>
  <si>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</si>
  <si>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</si>
  <si>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</si>
  <si>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</si>
  <si>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</si>
  <si>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</si>
  <si>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</si>
  <si>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</si>
  <si>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</si>
  <si>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</si>
  <si>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</si>
  <si>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</si>
  <si>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</si>
  <si>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</si>
  <si>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</si>
  <si>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</si>
  <si>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</si>
  <si>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</si>
  <si>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</si>
  <si>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</si>
  <si>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</si>
  <si>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</si>
  <si>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</si>
  <si>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</si>
  <si>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</si>
  <si>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</si>
  <si>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</si>
  <si>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</si>
  <si>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</si>
  <si>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</si>
  <si>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</si>
  <si>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</si>
  <si>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</si>
  <si>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</si>
  <si>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</si>
  <si>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</si>
  <si>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</si>
  <si>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</si>
  <si>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</si>
  <si>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</si>
  <si>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</si>
  <si>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</si>
  <si>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</si>
  <si>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</si>
  <si>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</si>
  <si>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</si>
  <si>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</si>
  <si>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</si>
  <si>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</si>
  <si>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</si>
  <si>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</si>
  <si>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</si>
  <si>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</si>
  <si>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</si>
  <si>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</si>
  <si>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</si>
  <si>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</si>
  <si>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</si>
  <si>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</si>
  <si>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</si>
  <si>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</si>
  <si>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</si>
  <si>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</si>
  <si>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</si>
  <si>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</si>
  <si>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</si>
  <si>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</si>
  <si>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</si>
  <si>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</si>
  <si>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</si>
  <si>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</si>
  <si>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</si>
  <si>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</si>
  <si>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</si>
  <si>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</si>
  <si>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</si>
  <si>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</si>
  <si>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</si>
  <si>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</si>
  <si>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</si>
  <si>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</si>
  <si>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</si>
  <si>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</si>
  <si>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</si>
  <si>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</si>
  <si>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</si>
  <si>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</si>
  <si>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</si>
  <si>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</si>
  <si>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</si>
  <si>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</si>
  <si>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</si>
  <si>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</si>
  <si>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</si>
  <si>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</si>
  <si>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</si>
  <si>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</si>
  <si>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</si>
  <si>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</si>
  <si>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</si>
  <si>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</si>
  <si>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</si>
  <si>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</si>
  <si>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</si>
  <si>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</si>
  <si>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</si>
  <si>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</si>
  <si>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</si>
  <si>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</si>
  <si>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</si>
  <si>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</si>
  <si>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</si>
  <si>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</si>
  <si>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</si>
  <si>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</si>
  <si>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</si>
  <si>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</si>
  <si>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</si>
  <si>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</si>
  <si>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</si>
  <si>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</si>
  <si>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</si>
  <si>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</si>
  <si>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</si>
  <si>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</si>
  <si>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</si>
  <si>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</si>
  <si>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</si>
  <si>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</si>
  <si>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</si>
  <si>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</si>
  <si>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</si>
  <si>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</si>
  <si>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</si>
  <si>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</si>
  <si>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</si>
  <si>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</si>
  <si>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</si>
  <si>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</si>
  <si>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</si>
  <si>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</si>
  <si>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</si>
  <si>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</si>
  <si>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</si>
  <si>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</si>
  <si>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</si>
  <si>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</si>
  <si>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</si>
  <si>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</si>
  <si>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</si>
  <si>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</si>
  <si>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</si>
  <si>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</si>
  <si>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</si>
  <si>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</si>
  <si>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</si>
  <si>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</si>
  <si>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</si>
  <si>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</si>
  <si>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</si>
  <si>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</si>
  <si>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</si>
  <si>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</si>
  <si>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</si>
  <si>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</si>
  <si>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</si>
  <si>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</si>
  <si>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</si>
  <si>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</si>
  <si>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</si>
  <si>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</si>
  <si>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</si>
  <si>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</si>
  <si>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</si>
  <si>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</si>
  <si>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</si>
  <si>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</si>
  <si>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</si>
  <si>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</si>
  <si>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</si>
  <si>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</si>
  <si>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</si>
  <si>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</si>
  <si>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</si>
  <si>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</si>
  <si>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</si>
  <si>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</si>
  <si>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</si>
  <si>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</si>
  <si>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</si>
  <si>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</si>
  <si>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</si>
  <si>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</si>
  <si>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</si>
  <si>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</si>
  <si>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</si>
  <si>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</si>
  <si>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</si>
  <si>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</si>
  <si>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</si>
  <si>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</si>
  <si>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</si>
  <si>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</si>
  <si>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</si>
  <si>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</si>
  <si>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</si>
  <si>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</si>
  <si>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</si>
  <si>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</si>
  <si>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</si>
  <si>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</si>
  <si>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</si>
  <si>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</si>
  <si>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</si>
  <si>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</si>
  <si>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</si>
  <si>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</si>
  <si>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</si>
  <si>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</si>
  <si>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</si>
  <si>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</si>
  <si>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</si>
  <si>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</si>
  <si>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</si>
  <si>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</si>
  <si>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</si>
  <si>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</si>
  <si>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</si>
  <si>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</si>
  <si>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</si>
  <si>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</si>
  <si>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</si>
  <si>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</si>
  <si>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</si>
  <si>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</si>
  <si>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</si>
  <si>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</si>
  <si>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</si>
  <si>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</si>
  <si>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</si>
  <si>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</si>
  <si>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</si>
  <si>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</si>
  <si>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</si>
  <si>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</si>
  <si>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</si>
  <si>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</si>
  <si>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</si>
  <si>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</si>
  <si>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</si>
  <si>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</si>
  <si>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</si>
  <si>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</si>
  <si>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</si>
  <si>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</si>
  <si>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</si>
  <si>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</si>
  <si>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</si>
  <si>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</si>
  <si>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</si>
  <si>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</si>
  <si>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</si>
  <si>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</si>
  <si>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</si>
  <si>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</si>
  <si>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</si>
  <si>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</si>
  <si>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</si>
  <si>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</si>
  <si>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</si>
  <si>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</si>
  <si>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</si>
  <si>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</si>
  <si>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</si>
  <si>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</si>
  <si>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</si>
  <si>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</si>
  <si>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</si>
  <si>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</si>
  <si>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</si>
  <si>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</si>
  <si>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</si>
  <si>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</si>
  <si>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</si>
  <si>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</si>
  <si>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</si>
  <si>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</si>
  <si>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</si>
  <si>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</si>
  <si>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</si>
  <si>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</si>
  <si>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</si>
  <si>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</si>
  <si>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</si>
  <si>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</si>
  <si>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</si>
  <si>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</si>
  <si>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</si>
  <si>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</si>
  <si>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</si>
  <si>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</si>
  <si>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</si>
  <si>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</si>
  <si>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</si>
  <si>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</si>
  <si>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</si>
  <si>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</si>
  <si>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CELESTA RESTAURANTE EMPRESARIAL LTDA ME</t>
  </si>
  <si>
    <t>FARROUPILHA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</si>
</sst>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2" dataDxfId="30" totalsRowDxfId="28" headerRowBorderDxfId="31" tableBorderDxfId="29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7"/>
    <tableColumn id="2" xr3:uid="{00000000-0010-0000-0000-000002000000}" name="Item" dataDxfId="26" totalsRowDxfId="25">
      <calculatedColumnFormula>IFERROR(VLOOKUP(Tabela1[[#This Row],[Código item]],'CONSULTA DE CÓDIGOS'!A:B,2,0),"-")</calculatedColumnFormula>
    </tableColumn>
    <tableColumn id="3" xr3:uid="{00000000-0010-0000-0000-000003000000}" name="Quantidade" dataDxfId="24" totalsRowDxfId="23"/>
    <tableColumn id="7" xr3:uid="{00000000-0010-0000-0000-000007000000}" name="OBS" dataDxfId="22" totalsRowDxfId="21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20">
  <autoFilter ref="A1:B56" xr:uid="{00000000-0009-0000-0100-000003000000}"/>
  <tableColumns count="2">
    <tableColumn id="1" xr3:uid="{00000000-0010-0000-0100-000001000000}" name="PREENCHIMENTO OBRIGATORIO" dataDxfId="19"/>
    <tableColumn id="2" xr3:uid="{00000000-0010-0000-0100-000002000000}" name="PREENCHIMENTO OBRIGATORIO (interno)" dataDxfId="18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D15" sqref="D15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330998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6200774</v>
      </c>
      <c r="B15" s="85" t="str">
        <f>IFERROR(VLOOKUP(Tabela1[[#This Row],[Código item]],'CONSULTA DE CÓDIGOS'!A:B,2,0),"-")</f>
        <v>SERVICO TURNKEY MONTAGEM - TESTE DE ESTANQUEIDADE ALTA (REDE EXISTENTE EXECUTADO JUNTO COM A MONTAGEM)</v>
      </c>
      <c r="C15" s="34">
        <v>1</v>
      </c>
      <c r="D15" s="57"/>
      <c r="F15" s="67">
        <f>IFERROR(VLOOKUP(Tabela1[[#This Row],[Código item]],CONTRATOS!A:C,3,0),"-")</f>
        <v>282.79000000000002</v>
      </c>
      <c r="G15" s="67">
        <f>IFERROR(SUM(F15*Tabela1[[#This Row],[Quantidade]]),"-")</f>
        <v>282.79000000000002</v>
      </c>
      <c r="H15" s="3"/>
    </row>
    <row r="16" spans="1:14" ht="15" x14ac:dyDescent="0.25">
      <c r="A16" s="90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6200767</v>
      </c>
      <c r="B17" s="85" t="str">
        <f>IFERROR(VLOOKUP(Tabela1[[#This Row],[Código item]],'CONSULTA DE CÓDIGOS'!A:B,2,0),"-")</f>
        <v>SERVICO TURNKEY MONTAGEM - CENTRAL DE 1 B190</v>
      </c>
      <c r="C17" s="34">
        <v>1</v>
      </c>
      <c r="D17" s="57"/>
      <c r="F17" s="67">
        <f>IFERROR(VLOOKUP(Tabela1[[#This Row],[Código item]],CONTRATOS!A:C,3,0),"-")</f>
        <v>470.8</v>
      </c>
      <c r="G17" s="67">
        <f>IFERROR(SUM(F17*Tabela1[[#This Row],[Quantidade]]),"-")</f>
        <v>470.8</v>
      </c>
      <c r="H17" s="3"/>
    </row>
    <row r="18" spans="1:8" ht="15" x14ac:dyDescent="0.25">
      <c r="A18" s="90">
        <v>6200798</v>
      </c>
      <c r="B18" s="85" t="str">
        <f>IFERROR(VLOOKUP(Tabela1[[#This Row],[Código item]],'CONSULTA DE CÓDIGOS'!A:B,2,0),"-")</f>
        <v>SERVICO TURNKEY TRANSPORTE - QUILOMETRAGEM EXTRA PROJETO/MONTAGEM</v>
      </c>
      <c r="C18" s="34">
        <v>91</v>
      </c>
      <c r="D18" s="57"/>
      <c r="F18" s="67">
        <f>IFERROR(VLOOKUP(Tabela1[[#This Row],[Código item]],CONTRATOS!A:C,3,0),"-")</f>
        <v>1.1100000000000001</v>
      </c>
      <c r="G18" s="67">
        <f>IFERROR(SUM(F18*Tabela1[[#This Row],[Quantidade]]),"-")</f>
        <v>101.01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2079.06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7" priority="10" operator="containsText" text="COMPLEMENTO DE OS">
      <formula>NOT(ISERROR(SEARCH("COMPLEMENTO DE OS",A8)))</formula>
    </cfRule>
    <cfRule type="containsText" dxfId="16" priority="11" operator="containsText" text="OK">
      <formula>NOT(ISERROR(SEARCH("OK",A8)))</formula>
    </cfRule>
  </conditionalFormatting>
  <conditionalFormatting sqref="F8">
    <cfRule type="containsText" dxfId="14" priority="6" operator="containsText" text="COMPLEMENTO DE OS">
      <formula>NOT(ISERROR(SEARCH("COMPLEMENTO DE OS",F8)))</formula>
    </cfRule>
    <cfRule type="containsText" dxfId="13" priority="7" operator="containsText" text="OK">
      <formula>NOT(ISERROR(SEARCH("OK",F8)))</formula>
    </cfRule>
  </conditionalFormatting>
  <conditionalFormatting sqref="A12:A14">
    <cfRule type="duplicateValues" dxfId="4" priority="5"/>
  </conditionalFormatting>
  <conditionalFormatting sqref="A15">
    <cfRule type="duplicateValues" dxfId="3" priority="4"/>
  </conditionalFormatting>
  <conditionalFormatting sqref="A16">
    <cfRule type="duplicateValues" dxfId="2" priority="3"/>
  </conditionalFormatting>
  <conditionalFormatting sqref="A17">
    <cfRule type="duplicateValues" dxfId="1" priority="2"/>
  </conditionalFormatting>
  <conditionalFormatting sqref="A18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2079.06</v>
      </c>
      <c r="G2" s="56"/>
      <c r="H2" s="30"/>
    </row>
    <row r="3" spans="1:13" x14ac:dyDescent="0.25">
      <c r="A3" s="106" t="s">
        <v>23</v>
      </c>
      <c r="B3" s="106"/>
      <c r="C3" s="68">
        <f>SUM(F2:F4)</f>
        <v>2079.06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-2079.06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12" priority="1" operator="containsText" text="COMPLEMENTO DE OS">
      <formula>NOT(ISERROR(SEARCH("COMPLEMENTO DE OS",A5)))</formula>
    </cfRule>
    <cfRule type="containsText" dxfId="11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10" priority="1"/>
  </conditionalFormatting>
  <conditionalFormatting sqref="A51:A215">
    <cfRule type="duplicateValues" dxfId="9" priority="3"/>
  </conditionalFormatting>
  <conditionalFormatting sqref="A216:A275 A2:A8 A10:A50">
    <cfRule type="duplicateValues" dxfId="8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42" sqref="A42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hidden="1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hidden="1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PROJETO - CROQUI"/>
        <filter val="SERVICO TURNKEY TRANSPORTE - QUILOMETRAGEM EXTRA PROJETO/MONTAGEM"/>
      </filters>
    </filterColumn>
  </autoFilter>
  <conditionalFormatting sqref="A9">
    <cfRule type="duplicateValues" dxfId="7" priority="2"/>
  </conditionalFormatting>
  <conditionalFormatting sqref="A51:A215">
    <cfRule type="duplicateValues" dxfId="6" priority="44"/>
  </conditionalFormatting>
  <conditionalFormatting sqref="A216:A275 A2:A8 A10:A50">
    <cfRule type="duplicateValues" dxfId="5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2024-08-27T18:43:47Z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