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13_ncr:1_{0BF8A252-7BA8-4825-9C90-069F0EB0D3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<sst xmlns="http://schemas.openxmlformats.org/spreadsheetml/2006/main" count="480" uniqueCount="355">
  <si>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</si>
  <si>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</si>
  <si>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</si>
  <si>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</si>
  <si>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</si>
  <si>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</si>
  <si>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</si>
  <si>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</si>
  <si>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</si>
  <si>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</si>
  <si>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</si>
  <si>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</si>
  <si>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</si>
  <si>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</si>
  <si>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</si>
  <si>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</si>
  <si>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</si>
  <si>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</si>
  <si>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</si>
  <si>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</si>
  <si>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</si>
  <si>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</si>
  <si>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</si>
  <si>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</si>
  <si>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</si>
  <si>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</si>
  <si>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</si>
  <si>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</si>
  <si>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</si>
  <si>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</si>
  <si>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</si>
  <si>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</si>
  <si>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</si>
  <si>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</si>
  <si>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</si>
  <si>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</si>
  <si>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</si>
  <si>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</si>
  <si>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</si>
  <si>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</si>
  <si>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</si>
  <si>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</si>
  <si>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</si>
  <si>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</si>
  <si>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</si>
  <si>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</si>
  <si>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</si>
  <si>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</si>
  <si>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</si>
  <si>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</si>
  <si>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</si>
  <si>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</si>
  <si>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</si>
  <si>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</si>
  <si>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</si>
  <si>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</si>
  <si>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</si>
  <si>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</si>
  <si>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</si>
  <si>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</si>
  <si>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</si>
  <si>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</si>
  <si>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</si>
  <si>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</si>
  <si>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</si>
  <si>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</si>
  <si>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</si>
  <si>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</si>
  <si>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</si>
  <si>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</si>
  <si>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</si>
  <si>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</si>
  <si>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</si>
  <si>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</si>
  <si>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</si>
  <si>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</si>
  <si>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</si>
  <si>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</si>
  <si>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</si>
  <si>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</si>
  <si>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</si>
  <si>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</si>
  <si>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</si>
  <si>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</si>
  <si>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</si>
  <si>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</si>
  <si>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</si>
  <si>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</si>
  <si>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</si>
  <si>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</si>
  <si>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</si>
  <si>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</si>
  <si>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</si>
  <si>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</si>
  <si>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</si>
  <si>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</si>
  <si>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</si>
  <si>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</si>
  <si>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</si>
  <si>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</si>
  <si>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</si>
  <si>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</si>
  <si>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</si>
  <si>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</si>
  <si>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</si>
  <si>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</si>
  <si>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</si>
  <si>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</si>
  <si>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</si>
  <si>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</si>
  <si>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</si>
  <si>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</si>
  <si>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</si>
  <si>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</si>
  <si>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</si>
  <si>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</si>
  <si>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</si>
  <si>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</si>
  <si>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</si>
  <si>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</si>
  <si>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</si>
  <si>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</si>
  <si>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</si>
  <si>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</si>
  <si>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</si>
  <si>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</si>
  <si>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</si>
  <si>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</si>
  <si>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</si>
  <si>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</si>
  <si>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</si>
  <si>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</si>
  <si>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</si>
  <si>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</si>
  <si>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</si>
  <si>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</si>
  <si>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</si>
  <si>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</si>
  <si>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</si>
  <si>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</si>
  <si>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</si>
  <si>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</si>
  <si>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</si>
  <si>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</si>
  <si>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</si>
  <si>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</si>
  <si>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</si>
  <si>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</si>
  <si>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</si>
  <si>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</si>
  <si>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</si>
  <si>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</si>
  <si>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</si>
  <si>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</si>
  <si>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</si>
  <si>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</si>
  <si>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</si>
  <si>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</si>
  <si>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</si>
  <si>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</si>
  <si>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</si>
  <si>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</si>
  <si>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</si>
  <si>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</si>
  <si>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</si>
  <si>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</si>
  <si>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</si>
  <si>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</si>
  <si>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</si>
  <si>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</si>
  <si>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</si>
  <si>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</si>
  <si>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</si>
  <si>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</si>
  <si>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</si>
  <si>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</si>
  <si>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</si>
  <si>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</si>
  <si>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</si>
  <si>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</si>
  <si>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</si>
  <si>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</si>
  <si>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</si>
  <si>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</si>
  <si>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</si>
  <si>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</si>
  <si>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</si>
  <si>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</si>
  <si>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</si>
  <si>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</si>
  <si>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</si>
  <si>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</si>
  <si>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</si>
  <si>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</si>
  <si>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</si>
  <si>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</si>
  <si>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</si>
  <si>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</si>
  <si>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</si>
  <si>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</si>
  <si>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</si>
  <si>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</si>
  <si>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</si>
  <si>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</si>
  <si>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</si>
  <si>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</si>
  <si>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</si>
  <si>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</si>
  <si>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</si>
  <si>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</si>
  <si>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</si>
  <si>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</si>
  <si>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</si>
  <si>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</si>
  <si>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</si>
  <si>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</si>
  <si>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</si>
  <si>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</si>
  <si>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</si>
  <si>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</si>
  <si>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</si>
  <si>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</si>
  <si>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</si>
  <si>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</si>
  <si>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</si>
  <si>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</si>
  <si>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</si>
  <si>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</si>
  <si>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</si>
  <si>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</si>
  <si>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</si>
  <si>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</si>
  <si>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</si>
  <si>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</si>
  <si>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</si>
  <si>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</si>
  <si>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</si>
  <si>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</si>
  <si>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</si>
  <si>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</si>
  <si>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</si>
  <si>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</si>
  <si>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</si>
  <si>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</si>
  <si>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</si>
  <si>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</si>
  <si>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</si>
  <si>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</si>
  <si>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</si>
  <si>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</si>
  <si>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</si>
  <si>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</si>
  <si>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</si>
  <si>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</si>
  <si>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</si>
  <si>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</si>
  <si>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</si>
  <si>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</si>
  <si>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</si>
  <si>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</si>
  <si>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</si>
  <si>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</si>
  <si>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</si>
  <si>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</si>
  <si>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</si>
  <si>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</si>
  <si>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</si>
  <si>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</si>
  <si>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</si>
  <si>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</si>
  <si>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</si>
  <si>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</si>
  <si>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</si>
  <si>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</si>
  <si>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</si>
  <si>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</si>
  <si>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</si>
  <si>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</si>
  <si>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</si>
  <si>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</si>
  <si>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</si>
  <si>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</si>
  <si>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</si>
  <si>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</si>
  <si>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</si>
  <si>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</si>
  <si>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</si>
  <si>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</si>
  <si>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</si>
  <si>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</si>
  <si>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</si>
  <si>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</si>
  <si>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</si>
  <si>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</si>
  <si>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</si>
  <si>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</si>
  <si>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</si>
  <si>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</si>
  <si>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</si>
  <si>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</si>
  <si>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</si>
  <si>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</si>
  <si>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</si>
  <si>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</si>
  <si>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</si>
  <si>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</si>
  <si>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</si>
  <si>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</si>
  <si>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</si>
  <si>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</si>
  <si>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</si>
  <si>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</si>
  <si>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</si>
  <si>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</si>
  <si>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</si>
  <si>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</si>
  <si>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</si>
  <si>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</si>
  <si>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</si>
  <si>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</si>
  <si>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</si>
  <si>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</si>
  <si>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</si>
  <si>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</si>
  <si>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</si>
  <si>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</si>
  <si>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</si>
  <si>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</si>
  <si>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</si>
  <si>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</si>
  <si>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</si>
  <si>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</si>
  <si>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</si>
  <si>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</si>
  <si>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</si>
  <si>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</si>
  <si>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</si>
  <si>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</si>
  <si>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</si>
  <si>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</si>
  <si>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</si>
  <si>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</si>
  <si>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</si>
  <si>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</si>
  <si>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</si>
  <si>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</si>
  <si>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</si>
  <si>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</si>
  <si>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</si>
  <si>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</si>
  <si>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</si>
  <si>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</si>
  <si>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</si>
  <si>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</si>
  <si>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DISUL SUPERMERCADO LTDA 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</si>
</sst>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0" dataDxfId="28" totalsRowDxfId="26" headerRowBorderDxfId="29" tableBorderDxfId="27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5"/>
    <tableColumn id="2" xr3:uid="{00000000-0010-0000-0000-000002000000}" name="Item" dataDxfId="24" totalsRowDxfId="23">
      <calculatedColumnFormula>IFERROR(VLOOKUP(Tabela1[[#This Row],[Código item]],'CONSULTA DE CÓDIGOS'!A:B,2,0),"-")</calculatedColumnFormula>
    </tableColumn>
    <tableColumn id="3" xr3:uid="{00000000-0010-0000-0000-000003000000}" name="Quantidade" dataDxfId="22" totalsRowDxfId="21"/>
    <tableColumn id="7" xr3:uid="{00000000-0010-0000-0000-000007000000}" name="OBS" dataDxfId="20" totalsRowDxfId="19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8">
  <autoFilter ref="A1:B56" xr:uid="{00000000-0009-0000-0100-000003000000}"/>
  <tableColumns count="2">
    <tableColumn id="1" xr3:uid="{00000000-0010-0000-0100-000001000000}" name="PREENCHIMENTO OBRIGATORIO" dataDxfId="17"/>
    <tableColumn id="2" xr3:uid="{00000000-0010-0000-0100-000002000000}" name="PREENCHIMENTO OBRIGATORIO (interno)" dataDxfId="16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B17" sqref="B17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133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328764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6200767</v>
      </c>
      <c r="B15" s="85" t="str">
        <f>IFERROR(VLOOKUP(Tabela1[[#This Row],[Código item]],'CONSULTA DE CÓDIGOS'!A:B,2,0),"-")</f>
        <v>SERVICO TURNKEY MONTAGEM - CENTRAL DE 1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ht="15" x14ac:dyDescent="0.25">
      <c r="A16" s="90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6200768</v>
      </c>
      <c r="B17" s="85" t="str">
        <f>IFERROR(VLOOKUP(Tabela1[[#This Row],[Código item]],'CONSULTA DE CÓDIGOS'!A:B,2,0),"-")</f>
        <v>SERVICO TURNKEY MONTAGEM - REDE 1/2 ATÉ 1.1/4 POL MULTICAMADAS ATÉ 4 M DE ALTURA - METRO LINEAR</v>
      </c>
      <c r="C17" s="34">
        <v>35</v>
      </c>
      <c r="D17" s="57"/>
      <c r="F17" s="67">
        <f>IFERROR(VLOOKUP(Tabela1[[#This Row],[Código item]],CONTRATOS!A:C,3,0),"-")</f>
        <v>22.62</v>
      </c>
      <c r="G17" s="67">
        <f>IFERROR(SUM(F17*Tabela1[[#This Row],[Quantidade]]),"-")</f>
        <v>791.7</v>
      </c>
      <c r="H17" s="3"/>
    </row>
    <row r="18" spans="1:8" x14ac:dyDescent="0.2">
      <c r="A18" s="11"/>
      <c r="B18" s="85" t="str">
        <f>IFERROR(VLOOKUP(Tabela1[[#This Row],[Código item]],'CONSULTA DE CÓDIGOS'!A:B,2,0),"-")</f>
        <v>-</v>
      </c>
      <c r="C18" s="34"/>
      <c r="D18" s="57"/>
      <c r="F18" s="67" t="str">
        <f>IFERROR(VLOOKUP(Tabela1[[#This Row],[Código item]],CONTRATOS!A:C,3,0),"-")</f>
        <v>-</v>
      </c>
      <c r="G18" s="67" t="str">
        <f>IFERROR(SUM(F18*Tabela1[[#This Row],[Quantidade]]),"-")</f>
        <v>-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2486.96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5" priority="11" operator="containsText" text="COMPLEMENTO DE OS">
      <formula>NOT(ISERROR(SEARCH("COMPLEMENTO DE OS",A8)))</formula>
    </cfRule>
    <cfRule type="containsText" dxfId="14" priority="12" operator="containsText" text="OK">
      <formula>NOT(ISERROR(SEARCH("OK",A8)))</formula>
    </cfRule>
  </conditionalFormatting>
  <conditionalFormatting sqref="A12:A14">
    <cfRule type="duplicateValues" dxfId="13" priority="6"/>
  </conditionalFormatting>
  <conditionalFormatting sqref="A15">
    <cfRule type="duplicateValues" dxfId="12" priority="4"/>
  </conditionalFormatting>
  <conditionalFormatting sqref="A16">
    <cfRule type="duplicateValues" dxfId="11" priority="3"/>
  </conditionalFormatting>
  <conditionalFormatting sqref="A17">
    <cfRule type="duplicateValues" dxfId="10" priority="1"/>
  </conditionalFormatting>
  <conditionalFormatting sqref="F8">
    <cfRule type="containsText" dxfId="9" priority="7" operator="containsText" text="COMPLEMENTO DE OS">
      <formula>NOT(ISERROR(SEARCH("COMPLEMENTO DE OS",F8)))</formula>
    </cfRule>
    <cfRule type="containsText" dxfId="8" priority="8" operator="containsText" text="OK">
      <formula>NOT(ISERROR(SEARCH("OK",F8)))</formula>
    </cfRule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2486.96</v>
      </c>
      <c r="G2" s="56"/>
      <c r="H2" s="30"/>
    </row>
    <row r="3" spans="1:13" x14ac:dyDescent="0.25">
      <c r="A3" s="106" t="s">
        <v>23</v>
      </c>
      <c r="B3" s="106"/>
      <c r="C3" s="68">
        <f>SUM(F2:F4)</f>
        <v>2486.96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-2486.96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7" priority="1" operator="containsText" text="COMPLEMENTO DE OS">
      <formula>NOT(ISERROR(SEARCH("COMPLEMENTO DE OS",A5)))</formula>
    </cfRule>
    <cfRule type="containsText" dxfId="6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5" priority="1"/>
  </conditionalFormatting>
  <conditionalFormatting sqref="A51:A215">
    <cfRule type="duplicateValues" dxfId="4" priority="3"/>
  </conditionalFormatting>
  <conditionalFormatting sqref="A216:A275 A2:A8 A10:A50">
    <cfRule type="duplicateValues" dxfId="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14" sqref="A14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MONTAGEM - REDE 1/2 ATÉ 1.1/4 POL MULTICAMADAS ACIMA 4 M DE ALTURA - METRO LINEAR"/>
        <filter val="SERVICO TURNKEY MONTAGEM - REDE 1/2 ATÉ 1.1/4 POL MULTICAMADAS ATÉ 4 M DE ALTURA - METRO LINEAR"/>
      </filters>
    </filterColumn>
  </autoFilter>
  <conditionalFormatting sqref="A9">
    <cfRule type="duplicateValues" dxfId="2" priority="2"/>
  </conditionalFormatting>
  <conditionalFormatting sqref="A51:A215">
    <cfRule type="duplicateValues" dxfId="1" priority="44"/>
  </conditionalFormatting>
  <conditionalFormatting sqref="A216:A275 A2:A8 A10:A50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2024-08-29T18:06:38Z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