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C180565D-C966-43A0-8DA7-4DF6170EA1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<sst xmlns="http://schemas.openxmlformats.org/spreadsheetml/2006/main" count="480" uniqueCount="356">
  <si>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</si>
  <si>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</si>
  <si>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</si>
  <si>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</si>
  <si>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</si>
  <si>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</si>
  <si>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</si>
  <si>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</si>
  <si>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</si>
  <si>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</si>
  <si>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</si>
  <si>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</si>
  <si>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</si>
  <si>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</si>
  <si>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</si>
  <si>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</si>
  <si>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</si>
  <si>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</si>
  <si>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</si>
  <si>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</si>
  <si>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</si>
  <si>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</si>
  <si>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</si>
  <si>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</si>
  <si>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</si>
  <si>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</si>
  <si>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</si>
  <si>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</si>
  <si>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</si>
  <si>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</si>
  <si>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</si>
  <si>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</si>
  <si>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</si>
  <si>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</si>
  <si>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</si>
  <si>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</si>
  <si>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</si>
  <si>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</si>
  <si>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</si>
  <si>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</si>
  <si>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</si>
  <si>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</si>
  <si>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</si>
  <si>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</si>
  <si>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</si>
  <si>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</si>
  <si>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</si>
  <si>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</si>
  <si>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</si>
  <si>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</si>
  <si>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</si>
  <si>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</si>
  <si>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</si>
  <si>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</si>
  <si>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</si>
  <si>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</si>
  <si>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</si>
  <si>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</si>
  <si>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</si>
  <si>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</si>
  <si>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</si>
  <si>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</si>
  <si>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</si>
  <si>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</si>
  <si>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</si>
  <si>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</si>
  <si>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</si>
  <si>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</si>
  <si>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</si>
  <si>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</si>
  <si>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</si>
  <si>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</si>
  <si>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</si>
  <si>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</si>
  <si>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</si>
  <si>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</si>
  <si>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</si>
  <si>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</si>
  <si>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</si>
  <si>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</si>
  <si>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</si>
  <si>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</si>
  <si>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</si>
  <si>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</si>
  <si>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</si>
  <si>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</si>
  <si>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</si>
  <si>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</si>
  <si>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</si>
  <si>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</si>
  <si>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</si>
  <si>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</si>
  <si>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</si>
  <si>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</si>
  <si>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</si>
  <si>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</si>
  <si>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</si>
  <si>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</si>
  <si>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</si>
  <si>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</si>
  <si>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</si>
  <si>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</si>
  <si>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</si>
  <si>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</si>
  <si>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</si>
  <si>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</si>
  <si>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</si>
  <si>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</si>
  <si>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</si>
  <si>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</si>
  <si>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</si>
  <si>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</si>
  <si>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</si>
  <si>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</si>
  <si>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</si>
  <si>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</si>
  <si>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</si>
  <si>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</si>
  <si>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</si>
  <si>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</si>
  <si>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</si>
  <si>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</si>
  <si>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</si>
  <si>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</si>
  <si>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</si>
  <si>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</si>
  <si>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</si>
  <si>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</si>
  <si>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</si>
  <si>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</si>
  <si>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</si>
  <si>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</si>
  <si>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</si>
  <si>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</si>
  <si>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</si>
  <si>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</si>
  <si>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</si>
  <si>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</si>
  <si>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</si>
  <si>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</si>
  <si>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</si>
  <si>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</si>
  <si>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</si>
  <si>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</si>
  <si>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</si>
  <si>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</si>
  <si>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</si>
  <si>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</si>
  <si>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</si>
  <si>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</si>
  <si>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</si>
  <si>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</si>
  <si>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</si>
  <si>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</si>
  <si>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</si>
  <si>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</si>
  <si>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</si>
  <si>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</si>
  <si>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</si>
  <si>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</si>
  <si>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</si>
  <si>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</si>
  <si>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</si>
  <si>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</si>
  <si>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</si>
  <si>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</si>
  <si>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</si>
  <si>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</si>
  <si>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</si>
  <si>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</si>
  <si>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</si>
  <si>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</si>
  <si>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</si>
  <si>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</si>
  <si>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</si>
  <si>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</si>
  <si>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</si>
  <si>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</si>
  <si>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</si>
  <si>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</si>
  <si>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</si>
  <si>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</si>
  <si>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</si>
  <si>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</si>
  <si>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</si>
  <si>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</si>
  <si>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</si>
  <si>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</si>
  <si>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</si>
  <si>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</si>
  <si>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</si>
  <si>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</si>
  <si>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</si>
  <si>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</si>
  <si>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</si>
  <si>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</si>
  <si>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</si>
  <si>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</si>
  <si>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</si>
  <si>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</si>
  <si>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</si>
  <si>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</si>
  <si>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</si>
  <si>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</si>
  <si>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</si>
  <si>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</si>
  <si>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</si>
  <si>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</si>
  <si>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</si>
  <si>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</si>
  <si>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</si>
  <si>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</si>
  <si>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</si>
  <si>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</si>
  <si>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</si>
  <si>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</si>
  <si>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</si>
  <si>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</si>
  <si>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</si>
  <si>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</si>
  <si>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</si>
  <si>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</si>
  <si>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</si>
  <si>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</si>
  <si>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</si>
  <si>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</si>
  <si>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</si>
  <si>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</si>
  <si>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</si>
  <si>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</si>
  <si>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</si>
  <si>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</si>
  <si>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</si>
  <si>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</si>
  <si>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</si>
  <si>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</si>
  <si>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</si>
  <si>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</si>
  <si>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</si>
  <si>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</si>
  <si>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</si>
  <si>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</si>
  <si>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</si>
  <si>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</si>
  <si>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</si>
  <si>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</si>
  <si>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</si>
  <si>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</si>
  <si>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</si>
  <si>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</si>
  <si>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</si>
  <si>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</si>
  <si>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</si>
  <si>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</si>
  <si>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</si>
  <si>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</si>
  <si>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</si>
  <si>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</si>
  <si>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</si>
  <si>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</si>
  <si>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</si>
  <si>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</si>
  <si>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</si>
  <si>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</si>
  <si>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</si>
  <si>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</si>
  <si>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</si>
  <si>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</si>
  <si>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</si>
  <si>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</si>
  <si>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</si>
  <si>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</si>
  <si>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</si>
  <si>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</si>
  <si>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</si>
  <si>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</si>
  <si>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</si>
  <si>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</si>
  <si>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</si>
  <si>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</si>
  <si>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</si>
  <si>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</si>
  <si>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</si>
  <si>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</si>
  <si>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</si>
  <si>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</si>
  <si>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</si>
  <si>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</si>
  <si>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</si>
  <si>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</si>
  <si>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</si>
  <si>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</si>
  <si>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</si>
  <si>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</si>
  <si>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</si>
  <si>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</si>
  <si>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</si>
  <si>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</si>
  <si>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</si>
  <si>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</si>
  <si>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</si>
  <si>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</si>
  <si>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</si>
  <si>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</si>
  <si>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</si>
  <si>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</si>
  <si>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</si>
  <si>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</si>
  <si>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</si>
  <si>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</si>
  <si>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</si>
  <si>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</si>
  <si>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</si>
  <si>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</si>
  <si>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</si>
  <si>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</si>
  <si>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</si>
  <si>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</si>
  <si>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</si>
  <si>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</si>
  <si>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</si>
  <si>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</si>
  <si>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</si>
  <si>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</si>
  <si>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</si>
  <si>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</si>
  <si>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</si>
  <si>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</si>
  <si>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</si>
  <si>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</si>
  <si>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</si>
  <si>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</si>
  <si>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</si>
  <si>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</si>
  <si>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</si>
  <si>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</si>
  <si>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</si>
  <si>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</si>
  <si>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</si>
  <si>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</si>
  <si>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</si>
  <si>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</si>
  <si>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</si>
  <si>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</si>
  <si>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</si>
  <si>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</si>
  <si>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</si>
  <si>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</si>
  <si>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</si>
  <si>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</si>
  <si>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</si>
  <si>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</si>
  <si>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</si>
  <si>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</si>
  <si>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COOPERATIVA LANGUIRU LTDA</t>
  </si>
  <si>
    <t>TEUTONIA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</si>
</sst>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B4" sqref="B4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330752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1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x14ac:dyDescent="0.2">
      <c r="A13" s="11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6200613</v>
      </c>
      <c r="B15" s="85" t="str">
        <f>IFERROR(VLOOKUP(Tabela1[[#This Row],[Código item]],'CONSULTA DE CÓDIGOS'!A:B,2,0),"-")</f>
        <v>SERVICO DE MONTAGEM DE B190/B125 - 6 VASILHAMES</v>
      </c>
      <c r="C15" s="34">
        <v>1</v>
      </c>
      <c r="D15" s="57"/>
      <c r="F15" s="67">
        <f>IFERROR(VLOOKUP(Tabela1[[#This Row],[Código item]],CONTRATOS!A:C,3,0),"-")</f>
        <v>699.87</v>
      </c>
      <c r="G15" s="67">
        <f>IFERROR(SUM(F15*Tabela1[[#This Row],[Quantidade]]),"-")</f>
        <v>699.87</v>
      </c>
      <c r="H15" s="3"/>
    </row>
    <row r="16" spans="1:14" x14ac:dyDescent="0.2">
      <c r="A16" s="11">
        <v>6200774</v>
      </c>
      <c r="B16" s="85" t="str">
        <f>IFERROR(VLOOKUP(Tabela1[[#This Row],[Código item]],'CONSULTA DE CÓDIGOS'!A:B,2,0),"-")</f>
        <v>SERVICO TURNKEY MONTAGEM - TESTE DE ESTANQUEIDADE ALTA (REDE EXISTENTE EXECUTADO JUNTO COM A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">
        <v>6200776</v>
      </c>
      <c r="B17" s="85" t="str">
        <f>IFERROR(VLOOKUP(Tabela1[[#This Row],[Código item]],'CONSULTA DE CÓDIGOS'!A:B,2,0),"-")</f>
        <v>SERVICO TURNKEY MONTAGEM - COMISSIONAMENTO (POS MONTAGEM)</v>
      </c>
      <c r="C17" s="34">
        <v>1</v>
      </c>
      <c r="D17" s="57"/>
      <c r="F17" s="67">
        <f>IFERROR(VLOOKUP(Tabela1[[#This Row],[Código item]],CONTRATOS!A:C,3,0),"-")</f>
        <v>282.79000000000002</v>
      </c>
      <c r="G17" s="67">
        <f>IFERROR(SUM(F17*Tabela1[[#This Row],[Quantidade]]),"-")</f>
        <v>282.79000000000002</v>
      </c>
      <c r="H17" s="3"/>
    </row>
    <row r="18" spans="1:8" x14ac:dyDescent="0.2">
      <c r="A18" s="11">
        <v>6200798</v>
      </c>
      <c r="B18" s="85" t="str">
        <f>IFERROR(VLOOKUP(Tabela1[[#This Row],[Código item]],'CONSULTA DE CÓDIGOS'!A:B,2,0),"-")</f>
        <v>SERVICO TURNKEY TRANSPORTE - QUILOMETRAGEM EXTRA PROJETO/MONTAGEM</v>
      </c>
      <c r="C18" s="34">
        <v>90</v>
      </c>
      <c r="D18" s="57"/>
      <c r="F18" s="67">
        <f>IFERROR(VLOOKUP(Tabela1[[#This Row],[Código item]],CONTRATOS!A:C,3,0),"-")</f>
        <v>1.1100000000000001</v>
      </c>
      <c r="G18" s="67">
        <f>IFERROR(SUM(F18*Tabela1[[#This Row],[Quantidade]]),"-")</f>
        <v>99.9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2307.02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2307.02</v>
      </c>
      <c r="G2" s="56"/>
      <c r="H2" s="30"/>
    </row>
    <row r="3" spans="1:13" x14ac:dyDescent="0.25">
      <c r="A3" s="106" t="s">
        <v>23</v>
      </c>
      <c r="B3" s="106"/>
      <c r="C3" s="68">
        <f>SUM(F2:F4)</f>
        <v>2307.02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-2307.02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42" sqref="A42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PROJETO - CROQUI"/>
        <filter val="SERVICO TURNKEY TRANSPORTE - QUILOMETRAGEM EXTRA PROJETO/MONTAGEM"/>
      </filters>
    </filterColumn>
  </autoFilter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2024-08-16T19:25:16Z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