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e9a129dfcdd4de5/Área de Trabalho/"/>
    </mc:Choice>
  </mc:AlternateContent>
  <xr:revisionPtr revIDLastSave="524" documentId="8_{5462F4E0-0D0F-4785-AB9F-A028BB02EB8F}" xr6:coauthVersionLast="47" xr6:coauthVersionMax="47" xr10:uidLastSave="{CF1D2D11-23F1-402B-AD85-F0E3AD4F79B4}"/>
  <bookViews>
    <workbookView xWindow="28680" yWindow="-120" windowWidth="29040" windowHeight="15720" activeTab="3" xr2:uid="{D56DB24E-48DC-4317-9776-1104A7CD4E8A}"/>
  </bookViews>
  <sheets>
    <sheet name="REDE DE 2 EST" sheetId="1" r:id="rId1"/>
    <sheet name="Planilha1" sheetId="3" r:id="rId2"/>
    <sheet name="REDE DE 1 ESTÁGIO" sheetId="2" r:id="rId3"/>
    <sheet name="Planilha2" sheetId="4" r:id="rId4"/>
  </sheets>
  <externalReferences>
    <externalReference r:id="rId5"/>
  </externalReferences>
  <definedNames>
    <definedName name="COBRE">[1]!Tabela1[[COBRE ]]</definedName>
    <definedName name="GLP">[1]!Tabela6[REG 2 EST GLP]</definedName>
    <definedName name="GN">[1]!Tabela5[[REG 2 EST GN 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8" i="2" l="1"/>
  <c r="H108" i="2"/>
  <c r="K97" i="2"/>
  <c r="K77" i="2"/>
  <c r="H77" i="2"/>
  <c r="K93" i="2"/>
  <c r="H93" i="2"/>
  <c r="K16" i="2"/>
  <c r="K14" i="2"/>
  <c r="K6" i="2"/>
  <c r="K7" i="2"/>
  <c r="K8" i="2"/>
  <c r="K9" i="2"/>
  <c r="K10" i="2"/>
  <c r="K19" i="2"/>
  <c r="K42" i="2"/>
  <c r="K24" i="2"/>
  <c r="K25" i="2"/>
  <c r="K26" i="2"/>
  <c r="K27" i="2"/>
  <c r="K28" i="2"/>
  <c r="K29" i="2"/>
  <c r="K23" i="2"/>
  <c r="K34" i="2"/>
  <c r="K35" i="2"/>
  <c r="K36" i="2"/>
  <c r="K37" i="2"/>
  <c r="K38" i="2"/>
  <c r="K33" i="2"/>
  <c r="AD39" i="1"/>
  <c r="AD40" i="1"/>
  <c r="H15" i="2"/>
  <c r="K15" i="2" s="1"/>
  <c r="H5" i="2"/>
  <c r="K5" i="2" s="1"/>
  <c r="H4" i="2"/>
  <c r="K4" i="2" s="1"/>
  <c r="AD3" i="1"/>
  <c r="K4" i="1"/>
  <c r="AD4" i="1"/>
  <c r="K5" i="1"/>
  <c r="AD5" i="1"/>
  <c r="K6" i="1"/>
  <c r="AD6" i="1"/>
  <c r="K7" i="1"/>
  <c r="AD7" i="1"/>
  <c r="K8" i="1"/>
  <c r="K9" i="1"/>
  <c r="T9" i="1"/>
  <c r="AD10" i="1"/>
  <c r="AD11" i="1"/>
  <c r="AD12" i="1"/>
  <c r="T14" i="1"/>
  <c r="T15" i="1"/>
  <c r="T16" i="1"/>
  <c r="T17" i="1"/>
  <c r="T18" i="1"/>
  <c r="K19" i="1"/>
  <c r="K20" i="1"/>
  <c r="K21" i="1"/>
  <c r="K22" i="1"/>
  <c r="K23" i="1"/>
  <c r="K24" i="1"/>
  <c r="K25" i="1"/>
  <c r="AD33" i="1"/>
  <c r="AD110" i="1" s="1"/>
  <c r="AD34" i="1"/>
  <c r="AD35" i="1"/>
  <c r="T6" i="1" s="1"/>
  <c r="AD36" i="1"/>
  <c r="AD37" i="1"/>
  <c r="AD42" i="1"/>
  <c r="AD119" i="1" s="1"/>
  <c r="AD45" i="1"/>
  <c r="AD46" i="1"/>
  <c r="AD47" i="1"/>
  <c r="AD48" i="1"/>
  <c r="AD49" i="1"/>
  <c r="AD51" i="1"/>
  <c r="AD52" i="1"/>
  <c r="T11" i="1" s="1"/>
  <c r="AD54" i="1"/>
  <c r="AD86" i="1"/>
  <c r="AD87" i="1"/>
  <c r="AD88" i="1"/>
  <c r="AD89" i="1"/>
  <c r="AD90" i="1"/>
  <c r="AD92" i="1"/>
  <c r="AD93" i="1"/>
  <c r="AD94" i="1"/>
  <c r="T12" i="1" s="1"/>
  <c r="AD115" i="1"/>
  <c r="AD118" i="1"/>
  <c r="AD120" i="1"/>
  <c r="AD121" i="1"/>
  <c r="AD122" i="1"/>
  <c r="AD123" i="1"/>
  <c r="AD124" i="1"/>
  <c r="AD111" i="1" l="1"/>
  <c r="AD116" i="1"/>
  <c r="AD113" i="1"/>
  <c r="AD114" i="1"/>
  <c r="T8" i="1"/>
  <c r="AD112" i="1"/>
  <c r="T4" i="1"/>
  <c r="T13" i="1"/>
  <c r="T7" i="1"/>
  <c r="T5" i="1"/>
  <c r="T10" i="1"/>
  <c r="AD117" i="1"/>
</calcChain>
</file>

<file path=xl/sharedStrings.xml><?xml version="1.0" encoding="utf-8"?>
<sst xmlns="http://schemas.openxmlformats.org/spreadsheetml/2006/main" count="564" uniqueCount="100">
  <si>
    <t>PT CONS 15</t>
  </si>
  <si>
    <t>ADAPTADOR ROSCA X SOLDA 16 X 15</t>
  </si>
  <si>
    <t xml:space="preserve">COTOVELO LATÃO 15mm </t>
  </si>
  <si>
    <t xml:space="preserve">TUBO COBRE 15mm </t>
  </si>
  <si>
    <t>PT CONS 16</t>
  </si>
  <si>
    <t xml:space="preserve">TEE P GAS PRENSAR LATAO 16mm </t>
  </si>
  <si>
    <t>COTOVELO P GAS PRENSAR 16mm</t>
  </si>
  <si>
    <t xml:space="preserve">TUBO 16mm </t>
  </si>
  <si>
    <t>PT CONS 20</t>
  </si>
  <si>
    <t xml:space="preserve">BUCHA DE REDUÇÃO 20 X 16mm </t>
  </si>
  <si>
    <t>TEE P GAS PRENSAR LATAO 20mm</t>
  </si>
  <si>
    <t xml:space="preserve">COTOVELO P GAS PRENSAR 20mm </t>
  </si>
  <si>
    <t xml:space="preserve">TUBO 20mm </t>
  </si>
  <si>
    <t>OS</t>
  </si>
  <si>
    <t xml:space="preserve">QTD </t>
  </si>
  <si>
    <t xml:space="preserve">DESCRICAO </t>
  </si>
  <si>
    <t xml:space="preserve">CODIGO </t>
  </si>
  <si>
    <t xml:space="preserve">19 ao 29 </t>
  </si>
  <si>
    <t>m</t>
  </si>
  <si>
    <t>EMBUTIDO</t>
  </si>
  <si>
    <t>EM CADEIRINHA VERT.</t>
  </si>
  <si>
    <t>EM ALTURA C/ FIXAÇÃO HORIZ.</t>
  </si>
  <si>
    <t xml:space="preserve">APARTENTE C/ SUPORTE </t>
  </si>
  <si>
    <t xml:space="preserve">14 AO 16 (X3) </t>
  </si>
  <si>
    <t xml:space="preserve">QTD TOTAL </t>
  </si>
  <si>
    <t xml:space="preserve">COEFICIENTE </t>
  </si>
  <si>
    <t>UNIDADE</t>
  </si>
  <si>
    <t>QTD</t>
  </si>
  <si>
    <t>DESCRIÇÃO</t>
  </si>
  <si>
    <t xml:space="preserve">FIXAÇÃO </t>
  </si>
  <si>
    <t>TOTAL</t>
  </si>
  <si>
    <t>COEF.</t>
  </si>
  <si>
    <t>COD</t>
  </si>
  <si>
    <t>REDE</t>
  </si>
  <si>
    <t>COBRE 15mm</t>
  </si>
  <si>
    <t xml:space="preserve">12 E 13 PAVIMENTO (2) </t>
  </si>
  <si>
    <t>un.</t>
  </si>
  <si>
    <t xml:space="preserve">BUCHA RED 20x16 </t>
  </si>
  <si>
    <t>PLUG 1/2 BSP 150# GALV</t>
  </si>
  <si>
    <t>TUBO MULTICAMADA GAS DN 20MM BRANCO</t>
  </si>
  <si>
    <t>COTOVELO P/GAS 20MM X 20MM PRENSAR</t>
  </si>
  <si>
    <t>COTOVELO FEMEA P/GAS 1/2`` X 20MM PRENSAR</t>
  </si>
  <si>
    <t>TEE INTERM.P/GAS 20MM X 20MM X 20MM</t>
  </si>
  <si>
    <t>CONECTOR FEMEA P/GAS 3/4`` X 20MM PRENSAR</t>
  </si>
  <si>
    <t>MULTICAMADA  20</t>
  </si>
  <si>
    <t xml:space="preserve">11 PAVIMENTO </t>
  </si>
  <si>
    <t>PLUG 1/2`` BSP 150# GALV</t>
  </si>
  <si>
    <t>TUBO MULTICAMADA GAS DN 16MM BRANCO</t>
  </si>
  <si>
    <t>COTOVELO P/GAS 16MM X 16MM PRENSAR</t>
  </si>
  <si>
    <t>COTOVELO FEMEA P/GAS 1/2`` X 16MM PRENSAR</t>
  </si>
  <si>
    <t>TEE INTERM.P/GAS 16MM X 16MM X 16MM</t>
  </si>
  <si>
    <t>CONECTOR FEMEA P/GAS 1/2`` X 16MM PRENSAR</t>
  </si>
  <si>
    <t>2 AO 10 PAVIMENTO (X9)</t>
  </si>
  <si>
    <t>MULTICAMADA  16</t>
  </si>
  <si>
    <t xml:space="preserve">COBRE 42mm </t>
  </si>
  <si>
    <t xml:space="preserve">COBRE 22mm </t>
  </si>
  <si>
    <t xml:space="preserve">TUBO COBRE 42mm </t>
  </si>
  <si>
    <t xml:space="preserve">COTOVELO LATÃO 42mm </t>
  </si>
  <si>
    <t xml:space="preserve">TEE LATÃO 42mm </t>
  </si>
  <si>
    <t>LUVA RED LATÃO 42x22</t>
  </si>
  <si>
    <t>CONECTOR LATÃO 22x3/4 RM</t>
  </si>
  <si>
    <t xml:space="preserve">TUBO COBRE 22mm </t>
  </si>
  <si>
    <t xml:space="preserve">COTOVELO LATAO 22mm </t>
  </si>
  <si>
    <t xml:space="preserve">TEE LATAO 22mm </t>
  </si>
  <si>
    <t>VÁLVULA 3/4</t>
  </si>
  <si>
    <t>VÁLVULA MONOBLOCO 1.1/2</t>
  </si>
  <si>
    <t xml:space="preserve">IMPLANTAÇÃO </t>
  </si>
  <si>
    <t>PRUMADA</t>
  </si>
  <si>
    <t xml:space="preserve">TUBO COBRE 28mm </t>
  </si>
  <si>
    <t xml:space="preserve">COBRE 28mm </t>
  </si>
  <si>
    <t xml:space="preserve">COTOVELO LATAO 28mm </t>
  </si>
  <si>
    <t xml:space="preserve">CONECTOR LATÃO 22x3/4 </t>
  </si>
  <si>
    <t>LUVA RED LATÃO 28x22</t>
  </si>
  <si>
    <t xml:space="preserve">TEE RED LATAO 28x22mm </t>
  </si>
  <si>
    <t>DO 1 AO 3</t>
  </si>
  <si>
    <t xml:space="preserve">BUCHA REDUÇÃO 42x28mm </t>
  </si>
  <si>
    <t>CONJUNTO MEDIDOR + REGULADOR GN - DOMESTICO</t>
  </si>
  <si>
    <t>TEE 3/4" BSP 150# GALV</t>
  </si>
  <si>
    <t>COTOVELO 3/4" BSP 150# GALV</t>
  </si>
  <si>
    <t>REGULADOR 2 EST BP2202 C/ OPSO 12M³/H PS 220MMCA GN</t>
  </si>
  <si>
    <t>TUBO AÇO  3/4"</t>
  </si>
  <si>
    <t>NIPLE DUPLO REDUCAO 3/4`` X 1/2`` BSP GALVANIZADA</t>
  </si>
  <si>
    <t>NIPLE DUPLO 3/4 BSP 150 GALVANIZADA</t>
  </si>
  <si>
    <t>UNIAO 3/4``PLANA BSP 150# GALV</t>
  </si>
  <si>
    <t>LUVA 3/4" BSP 150# GALV</t>
  </si>
  <si>
    <t>VALVULA ESF TRIPARTIDA 3/4`` PR</t>
  </si>
  <si>
    <t>TUBETE 1.1/4 X 3/4 BSP</t>
  </si>
  <si>
    <t>VALVULA ESFERICA BORBOLETA RETA MF 3/4`` PN 40</t>
  </si>
  <si>
    <t>COTOVELO 1/2`` 90° NPT 150# PR</t>
  </si>
  <si>
    <t>FLEXIVEL TOMBAK 1/2 MF 0,60M</t>
  </si>
  <si>
    <t>ADAPTADOR PISCANO MF Ø1.1/4 x 3/4"</t>
  </si>
  <si>
    <t>DESCRICAO</t>
  </si>
  <si>
    <t>CODIGO</t>
  </si>
  <si>
    <t>MEDIDOR G.4</t>
  </si>
  <si>
    <t>MEDIDOR G.1.6</t>
  </si>
  <si>
    <t xml:space="preserve">ADAPTADOR SOLDA X ROSCA 15mm </t>
  </si>
  <si>
    <t>CONECTOR 15x1/2 RF</t>
  </si>
  <si>
    <t>Niple 1/2</t>
  </si>
  <si>
    <t>CONECTOR MACHO / GAS 16X1/2</t>
  </si>
  <si>
    <t xml:space="preserve">peça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</si>
</sst>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9"/>
      <color theme="0"/>
      <name val="Consolas"/>
      <family val="3"/>
    </font>
    <font>
      <b/>
      <sz val="11"/>
      <color theme="0"/>
      <name val="Consolas"/>
      <family val="3"/>
    </font>
    <font>
      <b/>
      <sz val="9"/>
      <color theme="1"/>
      <name val="Consolas"/>
      <family val="3"/>
    </font>
    <font>
      <sz val="9"/>
      <color theme="1"/>
      <name val="Consolas"/>
      <family val="3"/>
    </font>
    <font>
      <b/>
      <sz val="9"/>
      <color rgb="FFD4490A"/>
      <name val="Consolas"/>
      <family val="3"/>
    </font>
    <font>
      <sz val="9"/>
      <name val="Consolas"/>
      <family val="3"/>
    </font>
    <font>
      <b/>
      <sz val="10"/>
      <color theme="0"/>
      <name val="Consolas"/>
      <family val="3"/>
    </font>
    <font>
      <b/>
      <sz val="24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rgb="FFFF6B1D"/>
      <name val="Consolas"/>
      <family val="3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gradientFill>
        <stop position="0">
          <color rgb="FF063A5A"/>
        </stop>
        <stop position="1">
          <color rgb="FF1F4E78"/>
        </stop>
      </gradientFill>
    </fill>
    <fill>
      <patternFill patternType="solid">
        <fgColor rgb="FFF267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B1D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Fill="0" applyProtection="0"/>
  </cellStyleXfs>
  <cellXfs count="7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2" fillId="3" borderId="1" xfId="0" applyFont="1" applyFill="1" applyBorder="1"/>
    <xf numFmtId="0" fontId="3" fillId="4" borderId="1" xfId="0" applyFont="1" applyFill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0" xfId="0" applyFont="1" applyFill="1" applyAlignment="1">
      <alignment vertic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/>
    <xf numFmtId="0" fontId="5" fillId="0" borderId="1" xfId="0" applyFont="1" applyBorder="1"/>
    <xf numFmtId="0" fontId="7" fillId="5" borderId="4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/>
    </xf>
    <xf numFmtId="0" fontId="15" fillId="0" borderId="1" xfId="1" applyFont="1" applyFill="1" applyBorder="1" applyProtection="1"/>
    <xf numFmtId="0" fontId="13" fillId="5" borderId="1" xfId="0" applyFont="1" applyFill="1" applyBorder="1"/>
    <xf numFmtId="0" fontId="10" fillId="7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left"/>
    </xf>
    <xf numFmtId="0" fontId="12" fillId="5" borderId="1" xfId="0" applyFont="1" applyFill="1" applyBorder="1"/>
    <xf numFmtId="0" fontId="12" fillId="5" borderId="1" xfId="0" applyFont="1" applyFill="1" applyBorder="1" applyAlignment="1">
      <alignment horizontal="center"/>
    </xf>
    <xf numFmtId="0" fontId="11" fillId="6" borderId="0" xfId="0" applyFont="1" applyFill="1" applyAlignment="1">
      <alignment horizontal="center" vertical="center"/>
    </xf>
    <xf numFmtId="0" fontId="7" fillId="5" borderId="1" xfId="0" applyFont="1" applyFill="1" applyBorder="1"/>
    <xf numFmtId="0" fontId="7" fillId="5" borderId="4" xfId="0" applyFont="1" applyFill="1" applyBorder="1"/>
    <xf numFmtId="0" fontId="7" fillId="5" borderId="3" xfId="0" applyFont="1" applyFill="1" applyBorder="1"/>
    <xf numFmtId="0" fontId="7" fillId="5" borderId="2" xfId="0" applyFont="1" applyFill="1" applyBorder="1"/>
    <xf numFmtId="0" fontId="7" fillId="5" borderId="4" xfId="0" applyFont="1" applyFill="1" applyBorder="1" applyAlignment="1"/>
    <xf numFmtId="0" fontId="7" fillId="5" borderId="3" xfId="0" applyFont="1" applyFill="1" applyBorder="1" applyAlignment="1"/>
    <xf numFmtId="0" fontId="7" fillId="5" borderId="2" xfId="0" applyFont="1" applyFill="1" applyBorder="1" applyAlignment="1"/>
    <xf numFmtId="0" fontId="3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textRotation="90"/>
    </xf>
    <xf numFmtId="0" fontId="9" fillId="2" borderId="7" xfId="0" applyFont="1" applyFill="1" applyBorder="1" applyAlignment="1">
      <alignment horizontal="center" vertical="center" textRotation="90"/>
    </xf>
    <xf numFmtId="0" fontId="9" fillId="2" borderId="8" xfId="0" applyFont="1" applyFill="1" applyBorder="1" applyAlignment="1">
      <alignment horizontal="center" vertical="center" textRotation="90"/>
    </xf>
    <xf numFmtId="0" fontId="9" fillId="2" borderId="9" xfId="0" applyFont="1" applyFill="1" applyBorder="1" applyAlignment="1">
      <alignment horizontal="center" vertical="center" textRotation="90"/>
    </xf>
    <xf numFmtId="0" fontId="9" fillId="2" borderId="10" xfId="0" applyFont="1" applyFill="1" applyBorder="1" applyAlignment="1">
      <alignment horizontal="center" vertical="center" textRotation="90"/>
    </xf>
    <xf numFmtId="0" fontId="9" fillId="2" borderId="11" xfId="0" applyFont="1" applyFill="1" applyBorder="1" applyAlignment="1">
      <alignment horizontal="center" vertical="center" textRotation="90"/>
    </xf>
    <xf numFmtId="0" fontId="9" fillId="8" borderId="5" xfId="0" applyFont="1" applyFill="1" applyBorder="1" applyAlignment="1">
      <alignment horizontal="center" vertical="center" textRotation="90"/>
    </xf>
    <xf numFmtId="0" fontId="9" fillId="8" borderId="0" xfId="0" applyFont="1" applyFill="1" applyBorder="1" applyAlignment="1">
      <alignment horizontal="center" vertical="center" textRotation="90"/>
    </xf>
    <xf numFmtId="0" fontId="9" fillId="2" borderId="0" xfId="0" applyFont="1" applyFill="1" applyBorder="1" applyAlignment="1">
      <alignment horizontal="center" vertical="center" textRotation="90"/>
    </xf>
    <xf numFmtId="0" fontId="7" fillId="5" borderId="1" xfId="0" applyFont="1" applyFill="1" applyBorder="1" applyAlignment="1"/>
    <xf numFmtId="0" fontId="5" fillId="0" borderId="1" xfId="0" applyFont="1" applyBorder="1" applyAlignment="1"/>
    <xf numFmtId="0" fontId="13" fillId="5" borderId="1" xfId="0" applyFont="1" applyFill="1" applyBorder="1" applyAlignment="1"/>
    <xf numFmtId="0" fontId="15" fillId="0" borderId="1" xfId="1" applyFont="1" applyFill="1" applyBorder="1" applyAlignment="1" applyProtection="1"/>
    <xf numFmtId="0" fontId="0" fillId="0" borderId="1" xfId="0" applyFont="1" applyBorder="1" applyAlignment="1"/>
    <xf numFmtId="0" fontId="5" fillId="5" borderId="1" xfId="0" applyFont="1" applyFill="1" applyBorder="1" applyAlignment="1"/>
    <xf numFmtId="0" fontId="5" fillId="5" borderId="1" xfId="0" applyFont="1" applyFill="1" applyBorder="1" applyAlignment="1"/>
    <xf numFmtId="0" fontId="5" fillId="0" borderId="1" xfId="0" applyNumberFormat="1" applyFont="1" applyBorder="1" applyAlignment="1"/>
  </cellXfs>
  <cellStyles count="2">
    <cellStyle name="Normal" xfId="0" builtinId="0"/>
    <cellStyle name="Normal 2" xfId="1" xr:uid="{3A759FA5-8C4E-44D1-84A9-EC18A3049449}"/>
  </cellStyles>
  <dxfs count="0"/>
  <tableStyles count="0" defaultTableStyle="TableStyleMedium2" defaultPivotStyle="PivotStyleLight16"/>
  <colors>
    <mruColors>
      <color rgb="FFFF6B1D"/>
      <color rgb="FFFF6B31"/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e9a129dfcdd4de5/&#193;rea%20de%20Trabalho/QUANTITA%20IRTHA%20ECOVILLE.xlsx" TargetMode="External"/><Relationship Id="rId1" Type="http://schemas.openxmlformats.org/officeDocument/2006/relationships/externalLinkPath" Target="QUANTITA%20IRTHA%20ECOVI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ÇÕES "/>
      <sheetName val="REDE PRIMARIA"/>
      <sheetName val="REDE SECUNDARIA"/>
      <sheetName val="PRUMADA"/>
      <sheetName val="FLAUTA AUTOMÁTICA"/>
      <sheetName val="FLAUTA"/>
      <sheetName val="MEDIDORES"/>
      <sheetName val="MÃO DE OBRA"/>
      <sheetName val="REDE PRIMÁRIA AUT"/>
      <sheetName val="Planilha1"/>
      <sheetName val="REDE SECUNDARIA AUT"/>
      <sheetName val="CÓDIGOS ADDERI "/>
      <sheetName val="PRUMADA AUTOMÁTICO"/>
      <sheetName val="CÓD ADDERI "/>
      <sheetName val="Planilh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A1AA4-97D3-48EE-AB2D-70EFDFA18CE7}">
  <dimension ref="A1:AE124"/>
  <sheetViews>
    <sheetView topLeftCell="A10" zoomScaleNormal="100" workbookViewId="0">
      <selection sqref="A1:L46"/>
    </sheetView>
  </sheetViews>
  <sheetFormatPr defaultRowHeight="14.4" x14ac:dyDescent="0.3"/>
  <cols>
    <col min="10" max="10" width="12.77734375" bestFit="1" customWidth="1"/>
    <col min="11" max="11" width="10.6640625" bestFit="1" customWidth="1"/>
    <col min="24" max="24" width="8.44140625" bestFit="1" customWidth="1"/>
    <col min="30" max="30" width="7.88671875" customWidth="1"/>
    <col min="31" max="31" width="8" customWidth="1"/>
  </cols>
  <sheetData>
    <row r="1" spans="1:31" x14ac:dyDescent="0.3">
      <c r="A1" s="29" t="s">
        <v>53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X1" s="5" t="s">
        <v>52</v>
      </c>
      <c r="Y1" s="5"/>
      <c r="Z1" s="5"/>
      <c r="AA1" s="5"/>
      <c r="AB1" s="5"/>
      <c r="AC1" s="5"/>
      <c r="AD1" s="5"/>
      <c r="AE1" s="5"/>
    </row>
    <row r="2" spans="1:31" x14ac:dyDescent="0.3">
      <c r="A2" s="35" t="s">
        <v>33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11">
        <v>0</v>
      </c>
      <c r="X2" s="3" t="s">
        <v>16</v>
      </c>
      <c r="Y2" s="35" t="s">
        <v>15</v>
      </c>
      <c r="Z2" s="35"/>
      <c r="AA2" s="35"/>
      <c r="AB2" s="35"/>
      <c r="AC2" s="35"/>
      <c r="AD2" s="3" t="s">
        <v>14</v>
      </c>
      <c r="AE2" s="3" t="s">
        <v>13</v>
      </c>
    </row>
    <row r="3" spans="1:31" x14ac:dyDescent="0.3">
      <c r="A3" s="8" t="s">
        <v>32</v>
      </c>
      <c r="B3" s="30" t="s">
        <v>28</v>
      </c>
      <c r="C3" s="30"/>
      <c r="D3" s="30"/>
      <c r="E3" s="30"/>
      <c r="F3" s="30"/>
      <c r="G3" s="30"/>
      <c r="H3" s="8" t="s">
        <v>27</v>
      </c>
      <c r="I3" s="8" t="s">
        <v>26</v>
      </c>
      <c r="J3" s="8" t="s">
        <v>31</v>
      </c>
      <c r="K3" s="8" t="s">
        <v>30</v>
      </c>
      <c r="L3" s="8" t="s">
        <v>13</v>
      </c>
      <c r="X3" s="1"/>
      <c r="Y3" s="34" t="s">
        <v>12</v>
      </c>
      <c r="Z3" s="34"/>
      <c r="AA3" s="34"/>
      <c r="AB3" s="34"/>
      <c r="AC3" s="34"/>
      <c r="AD3" s="1">
        <f>14*9</f>
        <v>126</v>
      </c>
      <c r="AE3" s="1"/>
    </row>
    <row r="4" spans="1:31" x14ac:dyDescent="0.3">
      <c r="A4" s="6">
        <v>1543</v>
      </c>
      <c r="B4" s="38" t="s">
        <v>51</v>
      </c>
      <c r="C4" s="38"/>
      <c r="D4" s="38"/>
      <c r="E4" s="38"/>
      <c r="F4" s="38"/>
      <c r="G4" s="38"/>
      <c r="H4" s="7">
        <v>11</v>
      </c>
      <c r="I4" s="7" t="s">
        <v>36</v>
      </c>
      <c r="J4" s="7">
        <v>1</v>
      </c>
      <c r="K4" s="7">
        <f t="shared" ref="K4:K9" si="0">ROUNDUP(H4*J4,0)</f>
        <v>11</v>
      </c>
      <c r="L4" s="7"/>
      <c r="N4" s="1"/>
      <c r="O4" s="34" t="s">
        <v>12</v>
      </c>
      <c r="P4" s="34"/>
      <c r="Q4" s="34"/>
      <c r="R4" s="34"/>
      <c r="S4" s="34"/>
      <c r="T4" s="1">
        <f ca="1">SUMIF($Y$3:$AC$107,O4,$AD$3:$AD$107)</f>
        <v>245</v>
      </c>
      <c r="U4" s="1"/>
      <c r="X4" s="1"/>
      <c r="Y4" s="34" t="s">
        <v>11</v>
      </c>
      <c r="Z4" s="34"/>
      <c r="AA4" s="34"/>
      <c r="AB4" s="34"/>
      <c r="AC4" s="34"/>
      <c r="AD4" s="1">
        <f>6*9</f>
        <v>54</v>
      </c>
      <c r="AE4" s="1"/>
    </row>
    <row r="5" spans="1:31" x14ac:dyDescent="0.3">
      <c r="A5" s="6">
        <v>2062</v>
      </c>
      <c r="B5" s="38" t="s">
        <v>50</v>
      </c>
      <c r="C5" s="38"/>
      <c r="D5" s="38"/>
      <c r="E5" s="38"/>
      <c r="F5" s="38"/>
      <c r="G5" s="38"/>
      <c r="H5" s="7">
        <v>13</v>
      </c>
      <c r="I5" s="7" t="s">
        <v>36</v>
      </c>
      <c r="J5" s="7">
        <v>1</v>
      </c>
      <c r="K5" s="7">
        <f t="shared" si="0"/>
        <v>13</v>
      </c>
      <c r="L5" s="7"/>
      <c r="N5" s="1"/>
      <c r="O5" s="34" t="s">
        <v>11</v>
      </c>
      <c r="P5" s="34"/>
      <c r="Q5" s="34"/>
      <c r="R5" s="34"/>
      <c r="S5" s="34"/>
      <c r="T5" s="1">
        <f ca="1">SUMIF($Y$3:$AC$107,O5,$AD$3:$AD$107)</f>
        <v>131</v>
      </c>
      <c r="U5" s="1"/>
      <c r="X5" s="1"/>
      <c r="Y5" s="34" t="s">
        <v>10</v>
      </c>
      <c r="Z5" s="34"/>
      <c r="AA5" s="34"/>
      <c r="AB5" s="34"/>
      <c r="AC5" s="34"/>
      <c r="AD5" s="1">
        <f>2*9</f>
        <v>18</v>
      </c>
      <c r="AE5" s="1"/>
    </row>
    <row r="6" spans="1:31" x14ac:dyDescent="0.3">
      <c r="A6" s="6">
        <v>1615</v>
      </c>
      <c r="B6" s="38" t="s">
        <v>49</v>
      </c>
      <c r="C6" s="38"/>
      <c r="D6" s="38"/>
      <c r="E6" s="38"/>
      <c r="F6" s="38"/>
      <c r="G6" s="38"/>
      <c r="H6" s="7">
        <v>54</v>
      </c>
      <c r="I6" s="7" t="s">
        <v>36</v>
      </c>
      <c r="J6" s="7">
        <v>1</v>
      </c>
      <c r="K6" s="7">
        <f t="shared" si="0"/>
        <v>54</v>
      </c>
      <c r="L6" s="7"/>
      <c r="N6" s="1"/>
      <c r="O6" s="34" t="s">
        <v>10</v>
      </c>
      <c r="P6" s="34"/>
      <c r="Q6" s="34"/>
      <c r="R6" s="34"/>
      <c r="S6" s="34"/>
      <c r="T6" s="1">
        <f ca="1">SUMIF($Y$3:$AC$107,O6,$AD$3:$AD$107)</f>
        <v>44</v>
      </c>
      <c r="U6" s="1"/>
      <c r="X6" s="1"/>
      <c r="Y6" s="34" t="s">
        <v>9</v>
      </c>
      <c r="Z6" s="34"/>
      <c r="AA6" s="34"/>
      <c r="AB6" s="34"/>
      <c r="AC6" s="34"/>
      <c r="AD6" s="1">
        <f>2*9</f>
        <v>18</v>
      </c>
      <c r="AE6" s="1"/>
    </row>
    <row r="7" spans="1:31" x14ac:dyDescent="0.3">
      <c r="A7" s="6">
        <v>1628</v>
      </c>
      <c r="B7" s="38" t="s">
        <v>48</v>
      </c>
      <c r="C7" s="38"/>
      <c r="D7" s="38"/>
      <c r="E7" s="38"/>
      <c r="F7" s="38"/>
      <c r="G7" s="38"/>
      <c r="H7" s="7">
        <v>92</v>
      </c>
      <c r="I7" s="7" t="s">
        <v>18</v>
      </c>
      <c r="J7" s="7">
        <v>1</v>
      </c>
      <c r="K7" s="7">
        <f t="shared" si="0"/>
        <v>92</v>
      </c>
      <c r="L7" s="7"/>
      <c r="N7" s="1"/>
      <c r="O7" s="34" t="s">
        <v>9</v>
      </c>
      <c r="P7" s="34"/>
      <c r="Q7" s="34"/>
      <c r="R7" s="34"/>
      <c r="S7" s="34"/>
      <c r="T7" s="1">
        <f ca="1">SUMIF($Y$3:$AC$107,O7,$AD$3:$AD$107)</f>
        <v>44</v>
      </c>
      <c r="U7" s="1"/>
      <c r="X7" s="1"/>
      <c r="Y7" s="31" t="s">
        <v>8</v>
      </c>
      <c r="Z7" s="32"/>
      <c r="AA7" s="32"/>
      <c r="AB7" s="32"/>
      <c r="AC7" s="33"/>
      <c r="AD7" s="1">
        <f>3*9</f>
        <v>27</v>
      </c>
      <c r="AE7" s="1"/>
    </row>
    <row r="8" spans="1:31" x14ac:dyDescent="0.3">
      <c r="A8" s="6">
        <v>14053</v>
      </c>
      <c r="B8" s="38" t="s">
        <v>47</v>
      </c>
      <c r="C8" s="38"/>
      <c r="D8" s="38"/>
      <c r="E8" s="38"/>
      <c r="F8" s="38"/>
      <c r="G8" s="38"/>
      <c r="H8" s="9">
        <v>645</v>
      </c>
      <c r="I8" s="7" t="s">
        <v>36</v>
      </c>
      <c r="J8" s="10">
        <v>1.1000000000000001</v>
      </c>
      <c r="K8" s="7">
        <f t="shared" si="0"/>
        <v>710</v>
      </c>
      <c r="L8" s="9"/>
      <c r="N8" s="1"/>
      <c r="O8" s="31" t="s">
        <v>8</v>
      </c>
      <c r="P8" s="32"/>
      <c r="Q8" s="32"/>
      <c r="R8" s="32"/>
      <c r="S8" s="33"/>
      <c r="T8" s="1">
        <f ca="1">SUMIF($Y$3:$AC$107,O8,$AD$3:$AD$107)</f>
        <v>54</v>
      </c>
      <c r="U8" s="1"/>
      <c r="X8" s="1"/>
      <c r="Y8" s="2"/>
      <c r="Z8" s="2"/>
      <c r="AA8" s="2"/>
      <c r="AB8" s="2"/>
      <c r="AC8" s="2"/>
      <c r="AD8" s="1"/>
      <c r="AE8" s="1"/>
    </row>
    <row r="9" spans="1:31" x14ac:dyDescent="0.3">
      <c r="A9" s="6">
        <v>1909</v>
      </c>
      <c r="B9" s="38" t="s">
        <v>46</v>
      </c>
      <c r="C9" s="38"/>
      <c r="D9" s="38"/>
      <c r="E9" s="38"/>
      <c r="F9" s="38"/>
      <c r="G9" s="38"/>
      <c r="H9" s="7">
        <v>54</v>
      </c>
      <c r="I9" s="7" t="s">
        <v>36</v>
      </c>
      <c r="J9" s="7">
        <v>1</v>
      </c>
      <c r="K9" s="7">
        <f t="shared" si="0"/>
        <v>54</v>
      </c>
      <c r="L9" s="7"/>
      <c r="N9" s="1"/>
      <c r="O9" s="2"/>
      <c r="P9" s="2"/>
      <c r="Q9" s="2"/>
      <c r="R9" s="2"/>
      <c r="S9" s="2"/>
      <c r="T9" s="1">
        <f ca="1">SUMIF($Y$3:$AC$107,O9,$AD$3:$AD$107)</f>
        <v>0</v>
      </c>
      <c r="U9" s="1"/>
      <c r="X9" s="1"/>
      <c r="Y9" s="2"/>
      <c r="Z9" s="2"/>
      <c r="AA9" s="2"/>
      <c r="AB9" s="2"/>
      <c r="AC9" s="2"/>
      <c r="AD9" s="1"/>
      <c r="AE9" s="1"/>
    </row>
    <row r="10" spans="1:31" x14ac:dyDescent="0.3">
      <c r="A10" s="36" t="s">
        <v>29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N10" s="1"/>
      <c r="O10" s="34" t="s">
        <v>7</v>
      </c>
      <c r="P10" s="34"/>
      <c r="Q10" s="34"/>
      <c r="R10" s="34"/>
      <c r="S10" s="34"/>
      <c r="T10" s="1">
        <f ca="1">SUMIF($Y$3:$AC$107,O10,$AD$3:$AD$107)</f>
        <v>645</v>
      </c>
      <c r="U10" s="1"/>
      <c r="X10" s="1"/>
      <c r="Y10" s="34" t="s">
        <v>7</v>
      </c>
      <c r="Z10" s="34"/>
      <c r="AA10" s="34"/>
      <c r="AB10" s="34"/>
      <c r="AC10" s="34"/>
      <c r="AD10" s="1">
        <f>33*9</f>
        <v>297</v>
      </c>
      <c r="AE10" s="1"/>
    </row>
    <row r="11" spans="1:31" x14ac:dyDescent="0.3">
      <c r="A11" s="26" t="s">
        <v>28</v>
      </c>
      <c r="B11" s="27"/>
      <c r="C11" s="27"/>
      <c r="D11" s="27"/>
      <c r="E11" s="27"/>
      <c r="F11" s="27"/>
      <c r="G11" s="28"/>
      <c r="H11" s="8" t="s">
        <v>27</v>
      </c>
      <c r="I11" s="8" t="s">
        <v>26</v>
      </c>
      <c r="J11" s="8" t="s">
        <v>25</v>
      </c>
      <c r="K11" s="8" t="s">
        <v>24</v>
      </c>
      <c r="L11" s="8" t="s">
        <v>13</v>
      </c>
      <c r="N11" s="1"/>
      <c r="O11" s="34" t="s">
        <v>6</v>
      </c>
      <c r="P11" s="34"/>
      <c r="Q11" s="34"/>
      <c r="R11" s="34"/>
      <c r="S11" s="34"/>
      <c r="T11" s="1">
        <f ca="1">SUMIF($Y$3:$AC$107,O11,$AD$3:$AD$107)</f>
        <v>92</v>
      </c>
      <c r="U11" s="1"/>
      <c r="X11" s="1"/>
      <c r="Y11" s="34" t="s">
        <v>6</v>
      </c>
      <c r="Z11" s="34"/>
      <c r="AA11" s="34"/>
      <c r="AB11" s="34"/>
      <c r="AC11" s="34"/>
      <c r="AD11" s="1">
        <f>7*9</f>
        <v>63</v>
      </c>
      <c r="AE11" s="1"/>
    </row>
    <row r="12" spans="1:31" x14ac:dyDescent="0.3">
      <c r="A12" s="20" t="s">
        <v>22</v>
      </c>
      <c r="B12" s="20"/>
      <c r="C12" s="20"/>
      <c r="D12" s="20"/>
      <c r="E12" s="20"/>
      <c r="F12" s="20"/>
      <c r="G12" s="20"/>
      <c r="H12" s="7">
        <v>0</v>
      </c>
      <c r="I12" s="7" t="s">
        <v>18</v>
      </c>
      <c r="J12" s="12"/>
      <c r="K12" s="7">
        <v>0</v>
      </c>
      <c r="L12" s="6"/>
      <c r="N12" s="1"/>
      <c r="O12" s="34" t="s">
        <v>5</v>
      </c>
      <c r="P12" s="34"/>
      <c r="Q12" s="34"/>
      <c r="R12" s="34"/>
      <c r="S12" s="34"/>
      <c r="T12" s="1">
        <f ca="1">SUMIF($Y$3:$AC$107,O12,$AD$3:$AD$107)</f>
        <v>13</v>
      </c>
      <c r="U12" s="1"/>
      <c r="X12" s="1"/>
      <c r="Y12" s="31" t="s">
        <v>4</v>
      </c>
      <c r="Z12" s="32"/>
      <c r="AA12" s="32"/>
      <c r="AB12" s="32"/>
      <c r="AC12" s="33"/>
      <c r="AD12" s="1">
        <f>3*9</f>
        <v>27</v>
      </c>
      <c r="AE12" s="1"/>
    </row>
    <row r="13" spans="1:31" x14ac:dyDescent="0.3">
      <c r="A13" s="20" t="s">
        <v>21</v>
      </c>
      <c r="B13" s="20"/>
      <c r="C13" s="20"/>
      <c r="D13" s="20"/>
      <c r="E13" s="20"/>
      <c r="F13" s="20"/>
      <c r="G13" s="20"/>
      <c r="H13" s="7"/>
      <c r="I13" s="7" t="s">
        <v>18</v>
      </c>
      <c r="J13" s="12"/>
      <c r="K13" s="7"/>
      <c r="L13" s="6"/>
      <c r="N13" s="1"/>
      <c r="O13" s="31" t="s">
        <v>4</v>
      </c>
      <c r="P13" s="32"/>
      <c r="Q13" s="32"/>
      <c r="R13" s="32"/>
      <c r="S13" s="33"/>
      <c r="T13" s="1">
        <f ca="1">SUMIF($Y$3:$AC$107,O13,$AD$3:$AD$107)</f>
        <v>54</v>
      </c>
      <c r="U13" s="1"/>
      <c r="X13" s="5" t="s">
        <v>45</v>
      </c>
      <c r="Y13" s="5"/>
      <c r="Z13" s="5"/>
      <c r="AA13" s="5"/>
      <c r="AB13" s="5"/>
      <c r="AC13" s="5"/>
      <c r="AD13" s="5"/>
      <c r="AE13" s="5"/>
    </row>
    <row r="14" spans="1:31" x14ac:dyDescent="0.3">
      <c r="A14" s="20" t="s">
        <v>20</v>
      </c>
      <c r="B14" s="20"/>
      <c r="C14" s="20"/>
      <c r="D14" s="20"/>
      <c r="E14" s="20"/>
      <c r="F14" s="20"/>
      <c r="G14" s="20"/>
      <c r="H14" s="7">
        <v>0</v>
      </c>
      <c r="I14" s="7" t="s">
        <v>18</v>
      </c>
      <c r="J14" s="12"/>
      <c r="K14" s="7">
        <v>0</v>
      </c>
      <c r="L14" s="6"/>
      <c r="N14" s="1"/>
      <c r="O14" s="2"/>
      <c r="P14" s="2"/>
      <c r="Q14" s="2"/>
      <c r="R14" s="2"/>
      <c r="S14" s="2"/>
      <c r="T14" s="1">
        <f ca="1">SUMIF($Y$3:$AC$107,O14,$AD$3:$AD$107)</f>
        <v>0</v>
      </c>
      <c r="U14" s="1"/>
      <c r="X14" s="3" t="s">
        <v>16</v>
      </c>
      <c r="Y14" s="35" t="s">
        <v>15</v>
      </c>
      <c r="Z14" s="35"/>
      <c r="AA14" s="35"/>
      <c r="AB14" s="35"/>
      <c r="AC14" s="35"/>
      <c r="AD14" s="3" t="s">
        <v>14</v>
      </c>
      <c r="AE14" s="3" t="s">
        <v>13</v>
      </c>
    </row>
    <row r="15" spans="1:31" x14ac:dyDescent="0.3">
      <c r="A15" s="20" t="s">
        <v>19</v>
      </c>
      <c r="B15" s="20"/>
      <c r="C15" s="20"/>
      <c r="D15" s="20"/>
      <c r="E15" s="20"/>
      <c r="F15" s="20"/>
      <c r="G15" s="20"/>
      <c r="H15" s="7">
        <v>0</v>
      </c>
      <c r="I15" s="7" t="s">
        <v>18</v>
      </c>
      <c r="J15" s="12"/>
      <c r="K15" s="7">
        <v>0</v>
      </c>
      <c r="L15" s="6"/>
      <c r="N15" s="1"/>
      <c r="O15" s="34" t="s">
        <v>3</v>
      </c>
      <c r="P15" s="34"/>
      <c r="Q15" s="34"/>
      <c r="R15" s="34"/>
      <c r="S15" s="34"/>
      <c r="T15" s="1">
        <f ca="1">SUMIF($Y$3:$AC$107,O15,$AD$3:$AD$107)</f>
        <v>12</v>
      </c>
      <c r="U15" s="1"/>
      <c r="X15" s="1"/>
      <c r="Y15" s="34" t="s">
        <v>12</v>
      </c>
      <c r="Z15" s="34"/>
      <c r="AA15" s="34"/>
      <c r="AB15" s="34"/>
      <c r="AC15" s="34"/>
      <c r="AD15" s="1">
        <v>15</v>
      </c>
      <c r="AE15" s="1"/>
    </row>
    <row r="16" spans="1:31" x14ac:dyDescent="0.3">
      <c r="A16" s="29" t="s">
        <v>44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N16" s="1"/>
      <c r="O16" s="34" t="s">
        <v>2</v>
      </c>
      <c r="P16" s="34"/>
      <c r="Q16" s="34"/>
      <c r="R16" s="34"/>
      <c r="S16" s="34"/>
      <c r="T16" s="1">
        <f ca="1">SUMIF($Y$3:$AC$107,O16,$AD$3:$AD$107)</f>
        <v>5</v>
      </c>
      <c r="U16" s="1"/>
      <c r="X16" s="1"/>
      <c r="Y16" s="34" t="s">
        <v>11</v>
      </c>
      <c r="Z16" s="34"/>
      <c r="AA16" s="34"/>
      <c r="AB16" s="34"/>
      <c r="AC16" s="34"/>
      <c r="AD16" s="1">
        <v>9</v>
      </c>
      <c r="AE16" s="1"/>
    </row>
    <row r="17" spans="1:31" x14ac:dyDescent="0.3">
      <c r="A17" s="24" t="s">
        <v>33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11">
        <v>0</v>
      </c>
      <c r="N17" s="1"/>
      <c r="O17" s="34" t="s">
        <v>1</v>
      </c>
      <c r="P17" s="34"/>
      <c r="Q17" s="34"/>
      <c r="R17" s="34"/>
      <c r="S17" s="34"/>
      <c r="T17" s="1">
        <f ca="1">SUMIF($Y$3:$AC$107,O17,$AD$3:$AD$107)</f>
        <v>2</v>
      </c>
      <c r="U17" s="1"/>
      <c r="X17" s="1"/>
      <c r="Y17" s="34" t="s">
        <v>10</v>
      </c>
      <c r="Z17" s="34"/>
      <c r="AA17" s="34"/>
      <c r="AB17" s="34"/>
      <c r="AC17" s="34"/>
      <c r="AD17" s="1">
        <v>2</v>
      </c>
      <c r="AE17" s="1"/>
    </row>
    <row r="18" spans="1:31" x14ac:dyDescent="0.3">
      <c r="A18" s="8" t="s">
        <v>32</v>
      </c>
      <c r="B18" s="30" t="s">
        <v>28</v>
      </c>
      <c r="C18" s="30"/>
      <c r="D18" s="30"/>
      <c r="E18" s="30"/>
      <c r="F18" s="30"/>
      <c r="G18" s="30"/>
      <c r="H18" s="8" t="s">
        <v>27</v>
      </c>
      <c r="I18" s="8" t="s">
        <v>26</v>
      </c>
      <c r="J18" s="8" t="s">
        <v>31</v>
      </c>
      <c r="K18" s="8" t="s">
        <v>30</v>
      </c>
      <c r="L18" s="8" t="s">
        <v>13</v>
      </c>
      <c r="N18" s="1"/>
      <c r="O18" s="31" t="s">
        <v>0</v>
      </c>
      <c r="P18" s="32"/>
      <c r="Q18" s="32"/>
      <c r="R18" s="32"/>
      <c r="S18" s="33"/>
      <c r="T18" s="1">
        <f ca="1">SUMIF($Y$3:$AC$107,O18,$AD$3:$AD$107)</f>
        <v>2</v>
      </c>
      <c r="U18" s="1"/>
      <c r="X18" s="1"/>
      <c r="Y18" s="34" t="s">
        <v>9</v>
      </c>
      <c r="Z18" s="34"/>
      <c r="AA18" s="34"/>
      <c r="AB18" s="34"/>
      <c r="AC18" s="34"/>
      <c r="AD18" s="1">
        <v>2</v>
      </c>
      <c r="AE18" s="1"/>
    </row>
    <row r="19" spans="1:31" x14ac:dyDescent="0.3">
      <c r="A19" s="6">
        <v>1545</v>
      </c>
      <c r="B19" s="21" t="s">
        <v>43</v>
      </c>
      <c r="C19" s="22"/>
      <c r="D19" s="22"/>
      <c r="E19" s="22"/>
      <c r="F19" s="22"/>
      <c r="G19" s="23"/>
      <c r="H19" s="7">
        <v>45</v>
      </c>
      <c r="I19" s="7" t="s">
        <v>36</v>
      </c>
      <c r="J19" s="7">
        <v>1</v>
      </c>
      <c r="K19" s="7">
        <f t="shared" ref="K19:K25" si="1">ROUNDUP(J19*H19,0)</f>
        <v>45</v>
      </c>
      <c r="L19" s="7"/>
      <c r="X19" s="1"/>
      <c r="Y19" s="31" t="s">
        <v>8</v>
      </c>
      <c r="Z19" s="32"/>
      <c r="AA19" s="32"/>
      <c r="AB19" s="32"/>
      <c r="AC19" s="33"/>
      <c r="AD19" s="1">
        <v>3</v>
      </c>
      <c r="AE19" s="1"/>
    </row>
    <row r="20" spans="1:31" x14ac:dyDescent="0.3">
      <c r="A20" s="6">
        <v>2063</v>
      </c>
      <c r="B20" s="21" t="s">
        <v>42</v>
      </c>
      <c r="C20" s="22"/>
      <c r="D20" s="22"/>
      <c r="E20" s="22"/>
      <c r="F20" s="22"/>
      <c r="G20" s="23"/>
      <c r="H20" s="7">
        <v>44</v>
      </c>
      <c r="I20" s="7" t="s">
        <v>36</v>
      </c>
      <c r="J20" s="7">
        <v>1</v>
      </c>
      <c r="K20" s="7">
        <f t="shared" si="1"/>
        <v>44</v>
      </c>
      <c r="L20" s="7"/>
      <c r="X20" s="1"/>
      <c r="Y20" s="2"/>
      <c r="Z20" s="2"/>
      <c r="AA20" s="2"/>
      <c r="AB20" s="2"/>
      <c r="AC20" s="2"/>
      <c r="AD20" s="1"/>
      <c r="AE20" s="1"/>
    </row>
    <row r="21" spans="1:31" x14ac:dyDescent="0.3">
      <c r="A21" s="6">
        <v>1616</v>
      </c>
      <c r="B21" s="21" t="s">
        <v>41</v>
      </c>
      <c r="C21" s="22"/>
      <c r="D21" s="22"/>
      <c r="E21" s="22"/>
      <c r="F21" s="22"/>
      <c r="G21" s="23"/>
      <c r="H21" s="7">
        <v>54</v>
      </c>
      <c r="I21" s="7" t="s">
        <v>36</v>
      </c>
      <c r="J21" s="7">
        <v>1</v>
      </c>
      <c r="K21" s="7">
        <f t="shared" si="1"/>
        <v>54</v>
      </c>
      <c r="L21" s="7"/>
      <c r="X21" s="1"/>
      <c r="Y21" s="2"/>
      <c r="Z21" s="2"/>
      <c r="AA21" s="2"/>
      <c r="AB21" s="2"/>
      <c r="AC21" s="2"/>
      <c r="AD21" s="1"/>
      <c r="AE21" s="1"/>
    </row>
    <row r="22" spans="1:31" x14ac:dyDescent="0.3">
      <c r="A22" s="6">
        <v>1629</v>
      </c>
      <c r="B22" s="21" t="s">
        <v>40</v>
      </c>
      <c r="C22" s="22"/>
      <c r="D22" s="22"/>
      <c r="E22" s="22"/>
      <c r="F22" s="22"/>
      <c r="G22" s="23"/>
      <c r="H22" s="7">
        <v>131</v>
      </c>
      <c r="I22" s="7" t="s">
        <v>36</v>
      </c>
      <c r="J22" s="7">
        <v>1</v>
      </c>
      <c r="K22" s="7">
        <f t="shared" si="1"/>
        <v>131</v>
      </c>
      <c r="L22" s="7"/>
      <c r="X22" s="1"/>
      <c r="Y22" s="34" t="s">
        <v>7</v>
      </c>
      <c r="Z22" s="34"/>
      <c r="AA22" s="34"/>
      <c r="AB22" s="34"/>
      <c r="AC22" s="34"/>
      <c r="AD22" s="1">
        <v>43</v>
      </c>
      <c r="AE22" s="1"/>
    </row>
    <row r="23" spans="1:31" x14ac:dyDescent="0.3">
      <c r="A23" s="6">
        <v>2153</v>
      </c>
      <c r="B23" s="21" t="s">
        <v>39</v>
      </c>
      <c r="C23" s="22"/>
      <c r="D23" s="22"/>
      <c r="E23" s="22"/>
      <c r="F23" s="22"/>
      <c r="G23" s="23"/>
      <c r="H23" s="9">
        <v>245</v>
      </c>
      <c r="I23" s="7" t="s">
        <v>18</v>
      </c>
      <c r="J23" s="10">
        <v>1.1000000000000001</v>
      </c>
      <c r="K23" s="7">
        <f t="shared" si="1"/>
        <v>270</v>
      </c>
      <c r="L23" s="9"/>
      <c r="X23" s="1"/>
      <c r="Y23" s="34" t="s">
        <v>6</v>
      </c>
      <c r="Z23" s="34"/>
      <c r="AA23" s="34"/>
      <c r="AB23" s="34"/>
      <c r="AC23" s="34"/>
      <c r="AD23" s="1">
        <v>5</v>
      </c>
      <c r="AE23" s="1"/>
    </row>
    <row r="24" spans="1:31" x14ac:dyDescent="0.3">
      <c r="A24" s="6">
        <v>1909</v>
      </c>
      <c r="B24" s="21" t="s">
        <v>38</v>
      </c>
      <c r="C24" s="22"/>
      <c r="D24" s="22"/>
      <c r="E24" s="22"/>
      <c r="F24" s="22"/>
      <c r="G24" s="23"/>
      <c r="H24" s="7">
        <v>54</v>
      </c>
      <c r="I24" s="7" t="s">
        <v>36</v>
      </c>
      <c r="J24" s="7">
        <v>1</v>
      </c>
      <c r="K24" s="7">
        <f t="shared" si="1"/>
        <v>54</v>
      </c>
      <c r="L24" s="7"/>
      <c r="X24" s="1"/>
      <c r="Y24" s="34" t="s">
        <v>5</v>
      </c>
      <c r="Z24" s="34"/>
      <c r="AA24" s="34"/>
      <c r="AB24" s="34"/>
      <c r="AC24" s="34"/>
      <c r="AD24" s="1">
        <v>1</v>
      </c>
      <c r="AE24" s="1"/>
    </row>
    <row r="25" spans="1:31" x14ac:dyDescent="0.3">
      <c r="A25" s="6"/>
      <c r="B25" s="21" t="s">
        <v>37</v>
      </c>
      <c r="C25" s="22"/>
      <c r="D25" s="22"/>
      <c r="E25" s="22"/>
      <c r="F25" s="22"/>
      <c r="G25" s="23"/>
      <c r="H25" s="7">
        <v>44</v>
      </c>
      <c r="I25" s="7" t="s">
        <v>36</v>
      </c>
      <c r="J25" s="7">
        <v>1</v>
      </c>
      <c r="K25" s="7">
        <f t="shared" si="1"/>
        <v>44</v>
      </c>
      <c r="L25" s="7"/>
      <c r="X25" s="1"/>
      <c r="Y25" s="31" t="s">
        <v>4</v>
      </c>
      <c r="Z25" s="32"/>
      <c r="AA25" s="32"/>
      <c r="AB25" s="32"/>
      <c r="AC25" s="33"/>
      <c r="AD25" s="1">
        <v>3</v>
      </c>
      <c r="AE25" s="1"/>
    </row>
    <row r="26" spans="1:31" x14ac:dyDescent="0.3">
      <c r="A26" s="24" t="s">
        <v>29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X26" s="1"/>
      <c r="Y26" s="2"/>
      <c r="Z26" s="2"/>
      <c r="AA26" s="2"/>
      <c r="AB26" s="2"/>
      <c r="AC26" s="2"/>
      <c r="AD26" s="1"/>
      <c r="AE26" s="1"/>
    </row>
    <row r="27" spans="1:31" x14ac:dyDescent="0.3">
      <c r="A27" s="26" t="s">
        <v>28</v>
      </c>
      <c r="B27" s="27"/>
      <c r="C27" s="27"/>
      <c r="D27" s="27"/>
      <c r="E27" s="27"/>
      <c r="F27" s="27"/>
      <c r="G27" s="28"/>
      <c r="H27" s="8" t="s">
        <v>27</v>
      </c>
      <c r="I27" s="8" t="s">
        <v>26</v>
      </c>
      <c r="J27" s="8" t="s">
        <v>25</v>
      </c>
      <c r="K27" s="8" t="s">
        <v>24</v>
      </c>
      <c r="L27" s="8" t="s">
        <v>13</v>
      </c>
      <c r="X27" s="1"/>
      <c r="Y27" s="34" t="s">
        <v>3</v>
      </c>
      <c r="Z27" s="34"/>
      <c r="AA27" s="34"/>
      <c r="AB27" s="34"/>
      <c r="AC27" s="34"/>
      <c r="AD27" s="1">
        <v>3</v>
      </c>
      <c r="AE27" s="1"/>
    </row>
    <row r="28" spans="1:31" x14ac:dyDescent="0.3">
      <c r="A28" s="20" t="s">
        <v>22</v>
      </c>
      <c r="B28" s="20"/>
      <c r="C28" s="20"/>
      <c r="D28" s="20"/>
      <c r="E28" s="20"/>
      <c r="F28" s="20"/>
      <c r="G28" s="20"/>
      <c r="H28" s="7"/>
      <c r="I28" s="7" t="s">
        <v>18</v>
      </c>
      <c r="J28" s="12"/>
      <c r="K28" s="7"/>
      <c r="L28" s="6"/>
      <c r="X28" s="1"/>
      <c r="Y28" s="34" t="s">
        <v>2</v>
      </c>
      <c r="Z28" s="34"/>
      <c r="AA28" s="34"/>
      <c r="AB28" s="34"/>
      <c r="AC28" s="34"/>
      <c r="AD28" s="1">
        <v>2</v>
      </c>
      <c r="AE28" s="1"/>
    </row>
    <row r="29" spans="1:31" x14ac:dyDescent="0.3">
      <c r="A29" s="20" t="s">
        <v>21</v>
      </c>
      <c r="B29" s="20"/>
      <c r="C29" s="20"/>
      <c r="D29" s="20"/>
      <c r="E29" s="20"/>
      <c r="F29" s="20"/>
      <c r="G29" s="20"/>
      <c r="H29" s="7"/>
      <c r="I29" s="7" t="s">
        <v>18</v>
      </c>
      <c r="J29" s="12"/>
      <c r="K29" s="7"/>
      <c r="L29" s="6"/>
      <c r="X29" s="1"/>
      <c r="Y29" s="34" t="s">
        <v>1</v>
      </c>
      <c r="Z29" s="34"/>
      <c r="AA29" s="34"/>
      <c r="AB29" s="34"/>
      <c r="AC29" s="34"/>
      <c r="AD29" s="1">
        <v>1</v>
      </c>
      <c r="AE29" s="1"/>
    </row>
    <row r="30" spans="1:31" x14ac:dyDescent="0.3">
      <c r="A30" s="20" t="s">
        <v>20</v>
      </c>
      <c r="B30" s="20"/>
      <c r="C30" s="20"/>
      <c r="D30" s="20"/>
      <c r="E30" s="20"/>
      <c r="F30" s="20"/>
      <c r="G30" s="20"/>
      <c r="H30" s="7"/>
      <c r="I30" s="7" t="s">
        <v>18</v>
      </c>
      <c r="J30" s="12"/>
      <c r="K30" s="7"/>
      <c r="L30" s="6"/>
      <c r="X30" s="1"/>
      <c r="Y30" s="31" t="s">
        <v>0</v>
      </c>
      <c r="Z30" s="32"/>
      <c r="AA30" s="32"/>
      <c r="AB30" s="32"/>
      <c r="AC30" s="33"/>
      <c r="AD30" s="1">
        <v>1</v>
      </c>
      <c r="AE30" s="1"/>
    </row>
    <row r="31" spans="1:31" x14ac:dyDescent="0.3">
      <c r="A31" s="20" t="s">
        <v>19</v>
      </c>
      <c r="B31" s="20"/>
      <c r="C31" s="20"/>
      <c r="D31" s="20"/>
      <c r="E31" s="20"/>
      <c r="F31" s="20"/>
      <c r="G31" s="20"/>
      <c r="H31" s="7"/>
      <c r="I31" s="7" t="s">
        <v>18</v>
      </c>
      <c r="J31" s="12"/>
      <c r="K31" s="7"/>
      <c r="L31" s="6"/>
      <c r="X31" s="5" t="s">
        <v>35</v>
      </c>
      <c r="Y31" s="5"/>
      <c r="Z31" s="5"/>
      <c r="AA31" s="5"/>
      <c r="AB31" s="5"/>
      <c r="AC31" s="5"/>
      <c r="AD31" s="5"/>
      <c r="AE31" s="5"/>
    </row>
    <row r="32" spans="1:31" x14ac:dyDescent="0.3">
      <c r="A32" s="29" t="s">
        <v>34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X32" s="3" t="s">
        <v>16</v>
      </c>
      <c r="Y32" s="35" t="s">
        <v>15</v>
      </c>
      <c r="Z32" s="35"/>
      <c r="AA32" s="35"/>
      <c r="AB32" s="35"/>
      <c r="AC32" s="35"/>
      <c r="AD32" s="3" t="s">
        <v>14</v>
      </c>
      <c r="AE32" s="3" t="s">
        <v>13</v>
      </c>
    </row>
    <row r="33" spans="1:31" x14ac:dyDescent="0.3">
      <c r="A33" s="24" t="s">
        <v>33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1">
        <v>0</v>
      </c>
      <c r="X33" s="1"/>
      <c r="Y33" s="34" t="s">
        <v>12</v>
      </c>
      <c r="Z33" s="34"/>
      <c r="AA33" s="34"/>
      <c r="AB33" s="34"/>
      <c r="AC33" s="34"/>
      <c r="AD33" s="1">
        <f>9*2</f>
        <v>18</v>
      </c>
      <c r="AE33" s="1"/>
    </row>
    <row r="34" spans="1:31" x14ac:dyDescent="0.3">
      <c r="A34" s="8" t="s">
        <v>32</v>
      </c>
      <c r="B34" s="30" t="s">
        <v>28</v>
      </c>
      <c r="C34" s="30"/>
      <c r="D34" s="30"/>
      <c r="E34" s="30"/>
      <c r="F34" s="30"/>
      <c r="G34" s="30"/>
      <c r="H34" s="8" t="s">
        <v>27</v>
      </c>
      <c r="I34" s="8" t="s">
        <v>26</v>
      </c>
      <c r="J34" s="8" t="s">
        <v>31</v>
      </c>
      <c r="K34" s="8" t="s">
        <v>30</v>
      </c>
      <c r="L34" s="8" t="s">
        <v>13</v>
      </c>
      <c r="X34" s="1"/>
      <c r="Y34" s="34" t="s">
        <v>11</v>
      </c>
      <c r="Z34" s="34"/>
      <c r="AA34" s="34"/>
      <c r="AB34" s="34"/>
      <c r="AC34" s="34"/>
      <c r="AD34" s="1">
        <f>4*2</f>
        <v>8</v>
      </c>
      <c r="AE34" s="1"/>
    </row>
    <row r="35" spans="1:31" x14ac:dyDescent="0.3">
      <c r="A35" s="6"/>
      <c r="B35" s="21" t="s">
        <v>3</v>
      </c>
      <c r="C35" s="22"/>
      <c r="D35" s="22"/>
      <c r="E35" s="22"/>
      <c r="F35" s="22"/>
      <c r="G35" s="23"/>
      <c r="H35" s="7">
        <v>15</v>
      </c>
      <c r="I35" s="7"/>
      <c r="J35" s="7"/>
      <c r="K35" s="7"/>
      <c r="L35" s="7"/>
      <c r="X35" s="1"/>
      <c r="Y35" s="34" t="s">
        <v>10</v>
      </c>
      <c r="Z35" s="34"/>
      <c r="AA35" s="34"/>
      <c r="AB35" s="34"/>
      <c r="AC35" s="34"/>
      <c r="AD35" s="1">
        <f>2*2</f>
        <v>4</v>
      </c>
      <c r="AE35" s="1"/>
    </row>
    <row r="36" spans="1:31" x14ac:dyDescent="0.3">
      <c r="A36" s="6"/>
      <c r="B36" s="21" t="s">
        <v>2</v>
      </c>
      <c r="C36" s="22"/>
      <c r="D36" s="22"/>
      <c r="E36" s="22"/>
      <c r="F36" s="22"/>
      <c r="G36" s="23"/>
      <c r="H36" s="7">
        <v>7</v>
      </c>
      <c r="I36" s="7"/>
      <c r="J36" s="7"/>
      <c r="K36" s="7"/>
      <c r="L36" s="7"/>
      <c r="X36" s="1"/>
      <c r="Y36" s="34" t="s">
        <v>9</v>
      </c>
      <c r="Z36" s="34"/>
      <c r="AA36" s="34"/>
      <c r="AB36" s="34"/>
      <c r="AC36" s="34"/>
      <c r="AD36" s="1">
        <f>2*2</f>
        <v>4</v>
      </c>
      <c r="AE36" s="1"/>
    </row>
    <row r="37" spans="1:31" x14ac:dyDescent="0.3">
      <c r="A37" s="6"/>
      <c r="B37" s="21" t="s">
        <v>95</v>
      </c>
      <c r="C37" s="22"/>
      <c r="D37" s="22"/>
      <c r="E37" s="22"/>
      <c r="F37" s="22"/>
      <c r="G37" s="23"/>
      <c r="H37" s="7">
        <v>2</v>
      </c>
      <c r="I37" s="7"/>
      <c r="J37" s="7"/>
      <c r="K37" s="7"/>
      <c r="L37" s="7"/>
      <c r="X37" s="1"/>
      <c r="Y37" s="31" t="s">
        <v>8</v>
      </c>
      <c r="Z37" s="32"/>
      <c r="AA37" s="32"/>
      <c r="AB37" s="32"/>
      <c r="AC37" s="33"/>
      <c r="AD37" s="1">
        <f>2*2</f>
        <v>4</v>
      </c>
      <c r="AE37" s="1"/>
    </row>
    <row r="38" spans="1:31" x14ac:dyDescent="0.3">
      <c r="A38" s="6">
        <v>1548</v>
      </c>
      <c r="B38" s="21" t="s">
        <v>96</v>
      </c>
      <c r="C38" s="22"/>
      <c r="D38" s="22"/>
      <c r="E38" s="22"/>
      <c r="F38" s="22"/>
      <c r="G38" s="23"/>
      <c r="H38" s="7">
        <v>4</v>
      </c>
      <c r="I38" s="7"/>
      <c r="J38" s="7"/>
      <c r="K38" s="7"/>
      <c r="L38" s="7"/>
      <c r="X38" s="1"/>
      <c r="Y38" s="2"/>
      <c r="Z38" s="2"/>
      <c r="AA38" s="2"/>
      <c r="AB38" s="2"/>
      <c r="AC38" s="2"/>
      <c r="AD38" s="1"/>
      <c r="AE38" s="1"/>
    </row>
    <row r="39" spans="1:31" x14ac:dyDescent="0.3">
      <c r="A39" s="6"/>
      <c r="B39" s="21" t="s">
        <v>97</v>
      </c>
      <c r="C39" s="22"/>
      <c r="D39" s="22"/>
      <c r="E39" s="22"/>
      <c r="F39" s="22"/>
      <c r="G39" s="23"/>
      <c r="H39" s="9">
        <v>2</v>
      </c>
      <c r="I39" s="7"/>
      <c r="J39" s="10"/>
      <c r="K39" s="7"/>
      <c r="L39" s="9"/>
      <c r="X39" s="1"/>
      <c r="Y39" s="31" t="s">
        <v>7</v>
      </c>
      <c r="Z39" s="32"/>
      <c r="AA39" s="32"/>
      <c r="AB39" s="32"/>
      <c r="AC39" s="33"/>
      <c r="AD39" s="1">
        <f>18*2</f>
        <v>36</v>
      </c>
      <c r="AE39" s="1"/>
    </row>
    <row r="40" spans="1:31" x14ac:dyDescent="0.3">
      <c r="A40" s="6">
        <v>1553</v>
      </c>
      <c r="B40" s="21" t="s">
        <v>98</v>
      </c>
      <c r="C40" s="22"/>
      <c r="D40" s="22"/>
      <c r="E40" s="22"/>
      <c r="F40" s="22"/>
      <c r="G40" s="23"/>
      <c r="H40" s="7">
        <v>2</v>
      </c>
      <c r="I40" s="7"/>
      <c r="J40" s="7"/>
      <c r="K40" s="7"/>
      <c r="L40" s="7"/>
      <c r="X40" s="1"/>
      <c r="Y40" s="31" t="s">
        <v>6</v>
      </c>
      <c r="Z40" s="32"/>
      <c r="AA40" s="32"/>
      <c r="AB40" s="32"/>
      <c r="AC40" s="33"/>
      <c r="AD40" s="1">
        <f>2*2</f>
        <v>4</v>
      </c>
      <c r="AE40" s="1"/>
    </row>
    <row r="41" spans="1:31" x14ac:dyDescent="0.3">
      <c r="A41" s="35" t="s">
        <v>29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X41" s="1"/>
      <c r="Y41" s="31" t="s">
        <v>5</v>
      </c>
      <c r="Z41" s="32"/>
      <c r="AA41" s="32"/>
      <c r="AB41" s="32"/>
      <c r="AC41" s="33"/>
      <c r="AD41" s="1"/>
      <c r="AE41" s="1"/>
    </row>
    <row r="42" spans="1:31" x14ac:dyDescent="0.3">
      <c r="A42" s="30" t="s">
        <v>28</v>
      </c>
      <c r="B42" s="30"/>
      <c r="C42" s="30"/>
      <c r="D42" s="30"/>
      <c r="E42" s="30"/>
      <c r="F42" s="30"/>
      <c r="G42" s="30"/>
      <c r="H42" s="8" t="s">
        <v>27</v>
      </c>
      <c r="I42" s="8" t="s">
        <v>26</v>
      </c>
      <c r="J42" s="8" t="s">
        <v>25</v>
      </c>
      <c r="K42" s="8" t="s">
        <v>24</v>
      </c>
      <c r="L42" s="8" t="s">
        <v>13</v>
      </c>
      <c r="X42" s="1"/>
      <c r="Y42" s="31" t="s">
        <v>4</v>
      </c>
      <c r="Z42" s="32"/>
      <c r="AA42" s="32"/>
      <c r="AB42" s="32"/>
      <c r="AC42" s="33"/>
      <c r="AD42" s="1">
        <f>2*2</f>
        <v>4</v>
      </c>
      <c r="AE42" s="1"/>
    </row>
    <row r="43" spans="1:31" x14ac:dyDescent="0.3">
      <c r="A43" s="20" t="s">
        <v>22</v>
      </c>
      <c r="B43" s="20"/>
      <c r="C43" s="20"/>
      <c r="D43" s="20"/>
      <c r="E43" s="20"/>
      <c r="F43" s="20"/>
      <c r="G43" s="20"/>
      <c r="H43" s="7"/>
      <c r="I43" s="7" t="s">
        <v>18</v>
      </c>
      <c r="J43" s="12"/>
      <c r="K43" s="7"/>
      <c r="L43" s="6"/>
      <c r="X43" s="5" t="s">
        <v>23</v>
      </c>
      <c r="Y43" s="5"/>
      <c r="Z43" s="5"/>
      <c r="AA43" s="5"/>
      <c r="AB43" s="5"/>
      <c r="AC43" s="5"/>
      <c r="AD43" s="5"/>
      <c r="AE43" s="5"/>
    </row>
    <row r="44" spans="1:31" x14ac:dyDescent="0.3">
      <c r="A44" s="20" t="s">
        <v>21</v>
      </c>
      <c r="B44" s="20"/>
      <c r="C44" s="20"/>
      <c r="D44" s="20"/>
      <c r="E44" s="20"/>
      <c r="F44" s="20"/>
      <c r="G44" s="20"/>
      <c r="H44" s="7"/>
      <c r="I44" s="7" t="s">
        <v>18</v>
      </c>
      <c r="J44" s="12"/>
      <c r="K44" s="7"/>
      <c r="L44" s="6"/>
      <c r="X44" s="3" t="s">
        <v>16</v>
      </c>
      <c r="Y44" s="35" t="s">
        <v>15</v>
      </c>
      <c r="Z44" s="35"/>
      <c r="AA44" s="35"/>
      <c r="AB44" s="35"/>
      <c r="AC44" s="35"/>
      <c r="AD44" s="3" t="s">
        <v>14</v>
      </c>
      <c r="AE44" s="3" t="s">
        <v>13</v>
      </c>
    </row>
    <row r="45" spans="1:31" x14ac:dyDescent="0.3">
      <c r="A45" s="20" t="s">
        <v>20</v>
      </c>
      <c r="B45" s="20"/>
      <c r="C45" s="20"/>
      <c r="D45" s="20"/>
      <c r="E45" s="20"/>
      <c r="F45" s="20"/>
      <c r="G45" s="20"/>
      <c r="H45" s="7"/>
      <c r="I45" s="7" t="s">
        <v>18</v>
      </c>
      <c r="J45" s="12"/>
      <c r="K45" s="7"/>
      <c r="L45" s="6"/>
      <c r="X45" s="1"/>
      <c r="Y45" s="34" t="s">
        <v>12</v>
      </c>
      <c r="Z45" s="34"/>
      <c r="AA45" s="34"/>
      <c r="AB45" s="34"/>
      <c r="AC45" s="34"/>
      <c r="AD45" s="1">
        <f>11*3</f>
        <v>33</v>
      </c>
      <c r="AE45" s="1"/>
    </row>
    <row r="46" spans="1:31" x14ac:dyDescent="0.3">
      <c r="A46" s="20" t="s">
        <v>19</v>
      </c>
      <c r="B46" s="20"/>
      <c r="C46" s="20"/>
      <c r="D46" s="20"/>
      <c r="E46" s="20"/>
      <c r="F46" s="20"/>
      <c r="G46" s="20"/>
      <c r="H46" s="7"/>
      <c r="I46" s="7" t="s">
        <v>18</v>
      </c>
      <c r="J46" s="12"/>
      <c r="K46" s="7"/>
      <c r="L46" s="6"/>
      <c r="X46" s="1"/>
      <c r="Y46" s="34" t="s">
        <v>11</v>
      </c>
      <c r="Z46" s="34"/>
      <c r="AA46" s="34"/>
      <c r="AB46" s="34"/>
      <c r="AC46" s="34"/>
      <c r="AD46" s="1">
        <f>6*3</f>
        <v>18</v>
      </c>
      <c r="AE46" s="1"/>
    </row>
    <row r="47" spans="1:31" x14ac:dyDescent="0.3">
      <c r="X47" s="1"/>
      <c r="Y47" s="34" t="s">
        <v>10</v>
      </c>
      <c r="Z47" s="34"/>
      <c r="AA47" s="34"/>
      <c r="AB47" s="34"/>
      <c r="AC47" s="34"/>
      <c r="AD47" s="1">
        <f>2*3</f>
        <v>6</v>
      </c>
      <c r="AE47" s="1"/>
    </row>
    <row r="48" spans="1:31" x14ac:dyDescent="0.3">
      <c r="X48" s="1"/>
      <c r="Y48" s="34" t="s">
        <v>9</v>
      </c>
      <c r="Z48" s="34"/>
      <c r="AA48" s="34"/>
      <c r="AB48" s="34"/>
      <c r="AC48" s="34"/>
      <c r="AD48" s="1">
        <f>2*3</f>
        <v>6</v>
      </c>
      <c r="AE48" s="1"/>
    </row>
    <row r="49" spans="24:31" x14ac:dyDescent="0.3">
      <c r="X49" s="1"/>
      <c r="Y49" s="31" t="s">
        <v>8</v>
      </c>
      <c r="Z49" s="32"/>
      <c r="AA49" s="32"/>
      <c r="AB49" s="32"/>
      <c r="AC49" s="33"/>
      <c r="AD49" s="1">
        <f>2*3</f>
        <v>6</v>
      </c>
      <c r="AE49" s="1"/>
    </row>
    <row r="50" spans="24:31" x14ac:dyDescent="0.3">
      <c r="X50" s="1"/>
      <c r="Y50" s="2"/>
      <c r="Z50" s="2"/>
      <c r="AA50" s="2"/>
      <c r="AB50" s="2"/>
      <c r="AC50" s="2"/>
      <c r="AD50" s="1"/>
      <c r="AE50" s="1"/>
    </row>
    <row r="51" spans="24:31" x14ac:dyDescent="0.3">
      <c r="X51" s="1"/>
      <c r="Y51" s="34" t="s">
        <v>7</v>
      </c>
      <c r="Z51" s="34"/>
      <c r="AA51" s="34"/>
      <c r="AB51" s="34"/>
      <c r="AC51" s="34"/>
      <c r="AD51" s="1">
        <f>18*3</f>
        <v>54</v>
      </c>
      <c r="AE51" s="1"/>
    </row>
    <row r="52" spans="24:31" x14ac:dyDescent="0.3">
      <c r="X52" s="1"/>
      <c r="Y52" s="34" t="s">
        <v>6</v>
      </c>
      <c r="Z52" s="34"/>
      <c r="AA52" s="34"/>
      <c r="AB52" s="34"/>
      <c r="AC52" s="34"/>
      <c r="AD52" s="1">
        <f>2*3</f>
        <v>6</v>
      </c>
      <c r="AE52" s="1"/>
    </row>
    <row r="53" spans="24:31" x14ac:dyDescent="0.3">
      <c r="X53" s="1"/>
      <c r="Y53" s="34" t="s">
        <v>5</v>
      </c>
      <c r="Z53" s="34"/>
      <c r="AA53" s="34"/>
      <c r="AB53" s="34"/>
      <c r="AC53" s="34"/>
      <c r="AD53" s="1"/>
      <c r="AE53" s="1"/>
    </row>
    <row r="54" spans="24:31" x14ac:dyDescent="0.3">
      <c r="X54" s="1"/>
      <c r="Y54" s="31" t="s">
        <v>4</v>
      </c>
      <c r="Z54" s="32"/>
      <c r="AA54" s="32"/>
      <c r="AB54" s="32"/>
      <c r="AC54" s="33"/>
      <c r="AD54" s="1">
        <f>2*3</f>
        <v>6</v>
      </c>
      <c r="AE54" s="1"/>
    </row>
    <row r="55" spans="24:31" x14ac:dyDescent="0.3">
      <c r="X55" s="5">
        <v>17</v>
      </c>
      <c r="Y55" s="5"/>
      <c r="Z55" s="5"/>
      <c r="AA55" s="5"/>
      <c r="AB55" s="5"/>
      <c r="AC55" s="5"/>
      <c r="AD55" s="5"/>
      <c r="AE55" s="5"/>
    </row>
    <row r="56" spans="24:31" x14ac:dyDescent="0.3">
      <c r="X56" s="3" t="s">
        <v>16</v>
      </c>
      <c r="Y56" s="35" t="s">
        <v>15</v>
      </c>
      <c r="Z56" s="35"/>
      <c r="AA56" s="35"/>
      <c r="AB56" s="35"/>
      <c r="AC56" s="35"/>
      <c r="AD56" s="3" t="s">
        <v>14</v>
      </c>
      <c r="AE56" s="3" t="s">
        <v>13</v>
      </c>
    </row>
    <row r="57" spans="24:31" x14ac:dyDescent="0.3">
      <c r="X57" s="1"/>
      <c r="Y57" s="34" t="s">
        <v>12</v>
      </c>
      <c r="Z57" s="34"/>
      <c r="AA57" s="34"/>
      <c r="AB57" s="34"/>
      <c r="AC57" s="34"/>
      <c r="AD57" s="1">
        <v>11</v>
      </c>
      <c r="AE57" s="1"/>
    </row>
    <row r="58" spans="24:31" x14ac:dyDescent="0.3">
      <c r="X58" s="1"/>
      <c r="Y58" s="34" t="s">
        <v>11</v>
      </c>
      <c r="Z58" s="34"/>
      <c r="AA58" s="34"/>
      <c r="AB58" s="34"/>
      <c r="AC58" s="34"/>
      <c r="AD58" s="1">
        <v>6</v>
      </c>
      <c r="AE58" s="1"/>
    </row>
    <row r="59" spans="24:31" x14ac:dyDescent="0.3">
      <c r="X59" s="1"/>
      <c r="Y59" s="34" t="s">
        <v>10</v>
      </c>
      <c r="Z59" s="34"/>
      <c r="AA59" s="34"/>
      <c r="AB59" s="34"/>
      <c r="AC59" s="34"/>
      <c r="AD59" s="1">
        <v>2</v>
      </c>
      <c r="AE59" s="1"/>
    </row>
    <row r="60" spans="24:31" x14ac:dyDescent="0.3">
      <c r="X60" s="1"/>
      <c r="Y60" s="34" t="s">
        <v>9</v>
      </c>
      <c r="Z60" s="34"/>
      <c r="AA60" s="34"/>
      <c r="AB60" s="34"/>
      <c r="AC60" s="34"/>
      <c r="AD60" s="1">
        <v>2</v>
      </c>
      <c r="AE60" s="1"/>
    </row>
    <row r="61" spans="24:31" x14ac:dyDescent="0.3">
      <c r="X61" s="1"/>
      <c r="Y61" s="31" t="s">
        <v>8</v>
      </c>
      <c r="Z61" s="32"/>
      <c r="AA61" s="32"/>
      <c r="AB61" s="32"/>
      <c r="AC61" s="33"/>
      <c r="AD61" s="1">
        <v>2</v>
      </c>
      <c r="AE61" s="1"/>
    </row>
    <row r="62" spans="24:31" x14ac:dyDescent="0.3">
      <c r="X62" s="1"/>
      <c r="Y62" s="2"/>
      <c r="Z62" s="2"/>
      <c r="AA62" s="2"/>
      <c r="AB62" s="2"/>
      <c r="AC62" s="2"/>
      <c r="AD62" s="1"/>
      <c r="AE62" s="1"/>
    </row>
    <row r="63" spans="24:31" x14ac:dyDescent="0.3">
      <c r="X63" s="1"/>
      <c r="Y63" s="34" t="s">
        <v>7</v>
      </c>
      <c r="Z63" s="34"/>
      <c r="AA63" s="34"/>
      <c r="AB63" s="34"/>
      <c r="AC63" s="34"/>
      <c r="AD63" s="1">
        <v>17</v>
      </c>
      <c r="AE63" s="1"/>
    </row>
    <row r="64" spans="24:31" x14ac:dyDescent="0.3">
      <c r="X64" s="1"/>
      <c r="Y64" s="34" t="s">
        <v>6</v>
      </c>
      <c r="Z64" s="34"/>
      <c r="AA64" s="34"/>
      <c r="AB64" s="34"/>
      <c r="AC64" s="34"/>
      <c r="AD64" s="1">
        <v>2</v>
      </c>
      <c r="AE64" s="1"/>
    </row>
    <row r="65" spans="24:31" x14ac:dyDescent="0.3">
      <c r="X65" s="1"/>
      <c r="Y65" s="34" t="s">
        <v>5</v>
      </c>
      <c r="Z65" s="34"/>
      <c r="AA65" s="34"/>
      <c r="AB65" s="34"/>
      <c r="AC65" s="34"/>
      <c r="AD65" s="1">
        <v>1</v>
      </c>
      <c r="AE65" s="1"/>
    </row>
    <row r="66" spans="24:31" x14ac:dyDescent="0.3">
      <c r="X66" s="1"/>
      <c r="Y66" s="31" t="s">
        <v>4</v>
      </c>
      <c r="Z66" s="32"/>
      <c r="AA66" s="32"/>
      <c r="AB66" s="32"/>
      <c r="AC66" s="33"/>
      <c r="AD66" s="1">
        <v>2</v>
      </c>
      <c r="AE66" s="1"/>
    </row>
    <row r="67" spans="24:31" x14ac:dyDescent="0.3">
      <c r="X67" s="1"/>
      <c r="Y67" s="2"/>
      <c r="Z67" s="2"/>
      <c r="AA67" s="2"/>
      <c r="AB67" s="2"/>
      <c r="AC67" s="2"/>
      <c r="AD67" s="1"/>
      <c r="AE67" s="1"/>
    </row>
    <row r="68" spans="24:31" x14ac:dyDescent="0.3">
      <c r="X68" s="1"/>
      <c r="Y68" s="34" t="s">
        <v>3</v>
      </c>
      <c r="Z68" s="34"/>
      <c r="AA68" s="34"/>
      <c r="AB68" s="34"/>
      <c r="AC68" s="34"/>
      <c r="AD68" s="1">
        <v>9</v>
      </c>
      <c r="AE68" s="1"/>
    </row>
    <row r="69" spans="24:31" x14ac:dyDescent="0.3">
      <c r="X69" s="1"/>
      <c r="Y69" s="34" t="s">
        <v>2</v>
      </c>
      <c r="Z69" s="34"/>
      <c r="AA69" s="34"/>
      <c r="AB69" s="34"/>
      <c r="AC69" s="34"/>
      <c r="AD69" s="1">
        <v>3</v>
      </c>
      <c r="AE69" s="1"/>
    </row>
    <row r="70" spans="24:31" x14ac:dyDescent="0.3">
      <c r="X70" s="1"/>
      <c r="Y70" s="34" t="s">
        <v>1</v>
      </c>
      <c r="Z70" s="34"/>
      <c r="AA70" s="34"/>
      <c r="AB70" s="34"/>
      <c r="AC70" s="34"/>
      <c r="AD70" s="1">
        <v>1</v>
      </c>
      <c r="AE70" s="1"/>
    </row>
    <row r="71" spans="24:31" x14ac:dyDescent="0.3">
      <c r="X71" s="1"/>
      <c r="Y71" s="31" t="s">
        <v>0</v>
      </c>
      <c r="Z71" s="32"/>
      <c r="AA71" s="32"/>
      <c r="AB71" s="32"/>
      <c r="AC71" s="33"/>
      <c r="AD71" s="1">
        <v>1</v>
      </c>
      <c r="AE71" s="1"/>
    </row>
    <row r="72" spans="24:31" x14ac:dyDescent="0.3">
      <c r="X72" s="5">
        <v>18</v>
      </c>
      <c r="Y72" s="5"/>
      <c r="Z72" s="5"/>
      <c r="AA72" s="5"/>
      <c r="AB72" s="5"/>
      <c r="AC72" s="5"/>
      <c r="AD72" s="5"/>
      <c r="AE72" s="5"/>
    </row>
    <row r="73" spans="24:31" x14ac:dyDescent="0.3">
      <c r="X73" s="3" t="s">
        <v>16</v>
      </c>
      <c r="Y73" s="35" t="s">
        <v>15</v>
      </c>
      <c r="Z73" s="35"/>
      <c r="AA73" s="35"/>
      <c r="AB73" s="35"/>
      <c r="AC73" s="35"/>
      <c r="AD73" s="3" t="s">
        <v>14</v>
      </c>
      <c r="AE73" s="3" t="s">
        <v>13</v>
      </c>
    </row>
    <row r="74" spans="24:31" x14ac:dyDescent="0.3">
      <c r="X74" s="1"/>
      <c r="Y74" s="34" t="s">
        <v>12</v>
      </c>
      <c r="Z74" s="34"/>
      <c r="AA74" s="34"/>
      <c r="AB74" s="34"/>
      <c r="AC74" s="34"/>
      <c r="AD74" s="1">
        <v>8</v>
      </c>
      <c r="AE74" s="1"/>
    </row>
    <row r="75" spans="24:31" x14ac:dyDescent="0.3">
      <c r="X75" s="1"/>
      <c r="Y75" s="34" t="s">
        <v>11</v>
      </c>
      <c r="Z75" s="34"/>
      <c r="AA75" s="34"/>
      <c r="AB75" s="34"/>
      <c r="AC75" s="34"/>
      <c r="AD75" s="1">
        <v>3</v>
      </c>
      <c r="AE75" s="1"/>
    </row>
    <row r="76" spans="24:31" x14ac:dyDescent="0.3">
      <c r="X76" s="1"/>
      <c r="Y76" s="34" t="s">
        <v>10</v>
      </c>
      <c r="Z76" s="34"/>
      <c r="AA76" s="34"/>
      <c r="AB76" s="34"/>
      <c r="AC76" s="34"/>
      <c r="AD76" s="1">
        <v>1</v>
      </c>
      <c r="AE76" s="1"/>
    </row>
    <row r="77" spans="24:31" x14ac:dyDescent="0.3">
      <c r="X77" s="1"/>
      <c r="Y77" s="34" t="s">
        <v>9</v>
      </c>
      <c r="Z77" s="34"/>
      <c r="AA77" s="34"/>
      <c r="AB77" s="34"/>
      <c r="AC77" s="34"/>
      <c r="AD77" s="1">
        <v>1</v>
      </c>
      <c r="AE77" s="1"/>
    </row>
    <row r="78" spans="24:31" x14ac:dyDescent="0.3">
      <c r="X78" s="1"/>
      <c r="Y78" s="31" t="s">
        <v>8</v>
      </c>
      <c r="Z78" s="32"/>
      <c r="AA78" s="32"/>
      <c r="AB78" s="32"/>
      <c r="AC78" s="33"/>
      <c r="AD78" s="1">
        <v>1</v>
      </c>
      <c r="AE78" s="1"/>
    </row>
    <row r="79" spans="24:31" x14ac:dyDescent="0.3">
      <c r="X79" s="1"/>
      <c r="Y79" s="2"/>
      <c r="Z79" s="2"/>
      <c r="AA79" s="2"/>
      <c r="AB79" s="2"/>
      <c r="AC79" s="2"/>
      <c r="AD79" s="1"/>
      <c r="AE79" s="1"/>
    </row>
    <row r="80" spans="24:31" x14ac:dyDescent="0.3">
      <c r="X80" s="1"/>
      <c r="Y80" s="34" t="s">
        <v>7</v>
      </c>
      <c r="Z80" s="34"/>
      <c r="AA80" s="34"/>
      <c r="AB80" s="34"/>
      <c r="AC80" s="34"/>
      <c r="AD80" s="1">
        <v>11</v>
      </c>
      <c r="AE80" s="1"/>
    </row>
    <row r="81" spans="24:31" x14ac:dyDescent="0.3">
      <c r="X81" s="1"/>
      <c r="Y81" s="34" t="s">
        <v>6</v>
      </c>
      <c r="Z81" s="34"/>
      <c r="AA81" s="34"/>
      <c r="AB81" s="34"/>
      <c r="AC81" s="34"/>
      <c r="AD81" s="1">
        <v>1</v>
      </c>
      <c r="AE81" s="1"/>
    </row>
    <row r="82" spans="24:31" x14ac:dyDescent="0.3">
      <c r="X82" s="1"/>
      <c r="Y82" s="34" t="s">
        <v>5</v>
      </c>
      <c r="Z82" s="34"/>
      <c r="AA82" s="34"/>
      <c r="AB82" s="34"/>
      <c r="AC82" s="34"/>
      <c r="AD82" s="1">
        <v>1</v>
      </c>
      <c r="AE82" s="1"/>
    </row>
    <row r="83" spans="24:31" x14ac:dyDescent="0.3">
      <c r="X83" s="1"/>
      <c r="Y83" s="31" t="s">
        <v>4</v>
      </c>
      <c r="Z83" s="32"/>
      <c r="AA83" s="32"/>
      <c r="AB83" s="32"/>
      <c r="AC83" s="33"/>
      <c r="AD83" s="1">
        <v>1</v>
      </c>
      <c r="AE83" s="1"/>
    </row>
    <row r="84" spans="24:31" x14ac:dyDescent="0.3">
      <c r="X84" s="5" t="s">
        <v>17</v>
      </c>
      <c r="Y84" s="5"/>
      <c r="Z84" s="5"/>
      <c r="AA84" s="5"/>
      <c r="AB84" s="5"/>
      <c r="AC84" s="5"/>
      <c r="AD84" s="5"/>
      <c r="AE84" s="5"/>
    </row>
    <row r="85" spans="24:31" x14ac:dyDescent="0.3">
      <c r="X85" s="3" t="s">
        <v>16</v>
      </c>
      <c r="Y85" s="35" t="s">
        <v>15</v>
      </c>
      <c r="Z85" s="35"/>
      <c r="AA85" s="35"/>
      <c r="AB85" s="35"/>
      <c r="AC85" s="35"/>
      <c r="AD85" s="3" t="s">
        <v>14</v>
      </c>
      <c r="AE85" s="3" t="s">
        <v>13</v>
      </c>
    </row>
    <row r="86" spans="24:31" x14ac:dyDescent="0.3">
      <c r="X86" s="1"/>
      <c r="Y86" s="34" t="s">
        <v>12</v>
      </c>
      <c r="Z86" s="34"/>
      <c r="AA86" s="34"/>
      <c r="AB86" s="34"/>
      <c r="AC86" s="34"/>
      <c r="AD86" s="1">
        <f>3*10</f>
        <v>30</v>
      </c>
      <c r="AE86" s="1"/>
    </row>
    <row r="87" spans="24:31" x14ac:dyDescent="0.3">
      <c r="X87" s="1"/>
      <c r="Y87" s="34" t="s">
        <v>11</v>
      </c>
      <c r="Z87" s="34"/>
      <c r="AA87" s="34"/>
      <c r="AB87" s="34"/>
      <c r="AC87" s="34"/>
      <c r="AD87" s="1">
        <f>3*10</f>
        <v>30</v>
      </c>
      <c r="AE87" s="1"/>
    </row>
    <row r="88" spans="24:31" x14ac:dyDescent="0.3">
      <c r="X88" s="1"/>
      <c r="Y88" s="34" t="s">
        <v>10</v>
      </c>
      <c r="Z88" s="34"/>
      <c r="AA88" s="34"/>
      <c r="AB88" s="34"/>
      <c r="AC88" s="34"/>
      <c r="AD88" s="1">
        <f>1*10</f>
        <v>10</v>
      </c>
      <c r="AE88" s="1"/>
    </row>
    <row r="89" spans="24:31" x14ac:dyDescent="0.3">
      <c r="X89" s="1"/>
      <c r="Y89" s="34" t="s">
        <v>9</v>
      </c>
      <c r="Z89" s="34"/>
      <c r="AA89" s="34"/>
      <c r="AB89" s="34"/>
      <c r="AC89" s="34"/>
      <c r="AD89" s="1">
        <f>1*10</f>
        <v>10</v>
      </c>
      <c r="AE89" s="1"/>
    </row>
    <row r="90" spans="24:31" x14ac:dyDescent="0.3">
      <c r="X90" s="1"/>
      <c r="Y90" s="31" t="s">
        <v>8</v>
      </c>
      <c r="Z90" s="32"/>
      <c r="AA90" s="32"/>
      <c r="AB90" s="32"/>
      <c r="AC90" s="33"/>
      <c r="AD90" s="1">
        <f>1*10</f>
        <v>10</v>
      </c>
      <c r="AE90" s="1"/>
    </row>
    <row r="91" spans="24:31" x14ac:dyDescent="0.3">
      <c r="X91" s="1"/>
      <c r="Y91" s="2"/>
      <c r="Z91" s="2"/>
      <c r="AA91" s="2"/>
      <c r="AB91" s="2"/>
      <c r="AC91" s="2"/>
      <c r="AD91" s="1"/>
      <c r="AE91" s="1"/>
    </row>
    <row r="92" spans="24:31" x14ac:dyDescent="0.3">
      <c r="X92" s="1"/>
      <c r="Y92" s="34" t="s">
        <v>7</v>
      </c>
      <c r="Z92" s="34"/>
      <c r="AA92" s="34"/>
      <c r="AB92" s="34"/>
      <c r="AC92" s="34"/>
      <c r="AD92" s="1">
        <f>17*10</f>
        <v>170</v>
      </c>
      <c r="AE92" s="1"/>
    </row>
    <row r="93" spans="24:31" x14ac:dyDescent="0.3">
      <c r="X93" s="1"/>
      <c r="Y93" s="34" t="s">
        <v>6</v>
      </c>
      <c r="Z93" s="34"/>
      <c r="AA93" s="34"/>
      <c r="AB93" s="34"/>
      <c r="AC93" s="34"/>
      <c r="AD93" s="1">
        <f>1*10</f>
        <v>10</v>
      </c>
      <c r="AE93" s="1"/>
    </row>
    <row r="94" spans="24:31" x14ac:dyDescent="0.3">
      <c r="X94" s="1"/>
      <c r="Y94" s="34" t="s">
        <v>5</v>
      </c>
      <c r="Z94" s="34"/>
      <c r="AA94" s="34"/>
      <c r="AB94" s="34"/>
      <c r="AC94" s="34"/>
      <c r="AD94" s="1">
        <f>1*10</f>
        <v>10</v>
      </c>
      <c r="AE94" s="1"/>
    </row>
    <row r="95" spans="24:31" x14ac:dyDescent="0.3">
      <c r="X95" s="1"/>
      <c r="Y95" s="31" t="s">
        <v>4</v>
      </c>
      <c r="Z95" s="32"/>
      <c r="AA95" s="32"/>
      <c r="AB95" s="32"/>
      <c r="AC95" s="33"/>
      <c r="AD95" s="1">
        <v>10</v>
      </c>
      <c r="AE95" s="1"/>
    </row>
    <row r="96" spans="24:31" x14ac:dyDescent="0.3">
      <c r="X96" s="5">
        <v>30</v>
      </c>
      <c r="Y96" s="5"/>
      <c r="Z96" s="5"/>
      <c r="AA96" s="5"/>
      <c r="AB96" s="5"/>
      <c r="AC96" s="5"/>
      <c r="AD96" s="5"/>
      <c r="AE96" s="5"/>
    </row>
    <row r="97" spans="24:31" x14ac:dyDescent="0.3">
      <c r="X97" s="3" t="s">
        <v>16</v>
      </c>
      <c r="Y97" s="4" t="s">
        <v>15</v>
      </c>
      <c r="Z97" s="4"/>
      <c r="AA97" s="4"/>
      <c r="AB97" s="4"/>
      <c r="AC97" s="4"/>
      <c r="AD97" s="3" t="s">
        <v>14</v>
      </c>
      <c r="AE97" s="3" t="s">
        <v>13</v>
      </c>
    </row>
    <row r="98" spans="24:31" x14ac:dyDescent="0.3">
      <c r="X98" s="1"/>
      <c r="Y98" s="34" t="s">
        <v>12</v>
      </c>
      <c r="Z98" s="34"/>
      <c r="AA98" s="34"/>
      <c r="AB98" s="34"/>
      <c r="AC98" s="34"/>
      <c r="AD98" s="1">
        <v>4</v>
      </c>
      <c r="AE98" s="1"/>
    </row>
    <row r="99" spans="24:31" x14ac:dyDescent="0.3">
      <c r="X99" s="1"/>
      <c r="Y99" s="34" t="s">
        <v>11</v>
      </c>
      <c r="Z99" s="34"/>
      <c r="AA99" s="34"/>
      <c r="AB99" s="34"/>
      <c r="AC99" s="34"/>
      <c r="AD99" s="1">
        <v>3</v>
      </c>
      <c r="AE99" s="1"/>
    </row>
    <row r="100" spans="24:31" x14ac:dyDescent="0.3">
      <c r="X100" s="1"/>
      <c r="Y100" s="34" t="s">
        <v>10</v>
      </c>
      <c r="Z100" s="34"/>
      <c r="AA100" s="34"/>
      <c r="AB100" s="34"/>
      <c r="AC100" s="34"/>
      <c r="AD100" s="1">
        <v>1</v>
      </c>
      <c r="AE100" s="1"/>
    </row>
    <row r="101" spans="24:31" x14ac:dyDescent="0.3">
      <c r="X101" s="1"/>
      <c r="Y101" s="34" t="s">
        <v>9</v>
      </c>
      <c r="Z101" s="34"/>
      <c r="AA101" s="34"/>
      <c r="AB101" s="34"/>
      <c r="AC101" s="34"/>
      <c r="AD101" s="1">
        <v>1</v>
      </c>
      <c r="AE101" s="1"/>
    </row>
    <row r="102" spans="24:31" x14ac:dyDescent="0.3">
      <c r="X102" s="1"/>
      <c r="Y102" s="31" t="s">
        <v>8</v>
      </c>
      <c r="Z102" s="32"/>
      <c r="AA102" s="32"/>
      <c r="AB102" s="32"/>
      <c r="AC102" s="33"/>
      <c r="AD102" s="1">
        <v>1</v>
      </c>
      <c r="AE102" s="1"/>
    </row>
    <row r="103" spans="24:31" x14ac:dyDescent="0.3">
      <c r="X103" s="1"/>
      <c r="Y103" s="2"/>
      <c r="Z103" s="2"/>
      <c r="AA103" s="2"/>
      <c r="AB103" s="2"/>
      <c r="AC103" s="2"/>
      <c r="AD103" s="1"/>
      <c r="AE103" s="1"/>
    </row>
    <row r="104" spans="24:31" x14ac:dyDescent="0.3">
      <c r="X104" s="1"/>
      <c r="Y104" s="34" t="s">
        <v>7</v>
      </c>
      <c r="Z104" s="34"/>
      <c r="AA104" s="34"/>
      <c r="AB104" s="34"/>
      <c r="AC104" s="34"/>
      <c r="AD104" s="1">
        <v>17</v>
      </c>
      <c r="AE104" s="1"/>
    </row>
    <row r="105" spans="24:31" x14ac:dyDescent="0.3">
      <c r="X105" s="1"/>
      <c r="Y105" s="34" t="s">
        <v>6</v>
      </c>
      <c r="Z105" s="34"/>
      <c r="AA105" s="34"/>
      <c r="AB105" s="34"/>
      <c r="AC105" s="34"/>
      <c r="AD105" s="1">
        <v>1</v>
      </c>
      <c r="AE105" s="1"/>
    </row>
    <row r="106" spans="24:31" x14ac:dyDescent="0.3">
      <c r="X106" s="1"/>
      <c r="Y106" s="34" t="s">
        <v>5</v>
      </c>
      <c r="Z106" s="34"/>
      <c r="AA106" s="34"/>
      <c r="AB106" s="34"/>
      <c r="AC106" s="34"/>
      <c r="AD106" s="1"/>
      <c r="AE106" s="1"/>
    </row>
    <row r="107" spans="24:31" x14ac:dyDescent="0.3">
      <c r="X107" s="1"/>
      <c r="Y107" s="31" t="s">
        <v>4</v>
      </c>
      <c r="Z107" s="32"/>
      <c r="AA107" s="32"/>
      <c r="AB107" s="32"/>
      <c r="AC107" s="33"/>
      <c r="AD107" s="1">
        <v>1</v>
      </c>
      <c r="AE107" s="1"/>
    </row>
    <row r="110" spans="24:31" x14ac:dyDescent="0.3">
      <c r="X110" s="1"/>
      <c r="Y110" s="34" t="s">
        <v>12</v>
      </c>
      <c r="Z110" s="34"/>
      <c r="AA110" s="34"/>
      <c r="AB110" s="34"/>
      <c r="AC110" s="34"/>
      <c r="AD110" s="1">
        <f ca="1">SUMIF($Y$3:$AC$107,Y110,$AD$3:$AD$107)</f>
        <v>245</v>
      </c>
      <c r="AE110" s="1"/>
    </row>
    <row r="111" spans="24:31" x14ac:dyDescent="0.3">
      <c r="X111" s="1"/>
      <c r="Y111" s="34" t="s">
        <v>11</v>
      </c>
      <c r="Z111" s="34"/>
      <c r="AA111" s="34"/>
      <c r="AB111" s="34"/>
      <c r="AC111" s="34"/>
      <c r="AD111" s="1">
        <f ca="1">SUMIF($Y$3:$AC$107,Y111,$AD$3:$AD$107)</f>
        <v>131</v>
      </c>
      <c r="AE111" s="1"/>
    </row>
    <row r="112" spans="24:31" x14ac:dyDescent="0.3">
      <c r="X112" s="1"/>
      <c r="Y112" s="34" t="s">
        <v>10</v>
      </c>
      <c r="Z112" s="34"/>
      <c r="AA112" s="34"/>
      <c r="AB112" s="34"/>
      <c r="AC112" s="34"/>
      <c r="AD112" s="1">
        <f ca="1">SUMIF($Y$3:$AC$107,Y112,$AD$3:$AD$107)</f>
        <v>44</v>
      </c>
      <c r="AE112" s="1"/>
    </row>
    <row r="113" spans="24:31" x14ac:dyDescent="0.3">
      <c r="X113" s="1"/>
      <c r="Y113" s="34" t="s">
        <v>9</v>
      </c>
      <c r="Z113" s="34"/>
      <c r="AA113" s="34"/>
      <c r="AB113" s="34"/>
      <c r="AC113" s="34"/>
      <c r="AD113" s="1">
        <f ca="1">SUMIF($Y$3:$AC$107,Y113,$AD$3:$AD$107)</f>
        <v>44</v>
      </c>
      <c r="AE113" s="1"/>
    </row>
    <row r="114" spans="24:31" x14ac:dyDescent="0.3">
      <c r="X114" s="1"/>
      <c r="Y114" s="31" t="s">
        <v>8</v>
      </c>
      <c r="Z114" s="32"/>
      <c r="AA114" s="32"/>
      <c r="AB114" s="32"/>
      <c r="AC114" s="33"/>
      <c r="AD114" s="1">
        <f ca="1">SUMIF($Y$3:$AC$107,Y114,$AD$3:$AD$107)</f>
        <v>54</v>
      </c>
      <c r="AE114" s="1"/>
    </row>
    <row r="115" spans="24:31" x14ac:dyDescent="0.3">
      <c r="X115" s="1"/>
      <c r="Y115" s="2"/>
      <c r="Z115" s="2"/>
      <c r="AA115" s="2"/>
      <c r="AB115" s="2"/>
      <c r="AC115" s="2"/>
      <c r="AD115" s="1">
        <f ca="1">SUMIF($Y$3:$AC$107,Y115,$AD$3:$AD$107)</f>
        <v>0</v>
      </c>
      <c r="AE115" s="1"/>
    </row>
    <row r="116" spans="24:31" x14ac:dyDescent="0.3">
      <c r="X116" s="1"/>
      <c r="Y116" s="34" t="s">
        <v>7</v>
      </c>
      <c r="Z116" s="34"/>
      <c r="AA116" s="34"/>
      <c r="AB116" s="34"/>
      <c r="AC116" s="34"/>
      <c r="AD116" s="1">
        <f ca="1">SUMIF($Y$3:$AC$107,Y116,$AD$3:$AD$107)</f>
        <v>645</v>
      </c>
      <c r="AE116" s="1"/>
    </row>
    <row r="117" spans="24:31" x14ac:dyDescent="0.3">
      <c r="X117" s="1"/>
      <c r="Y117" s="34" t="s">
        <v>6</v>
      </c>
      <c r="Z117" s="34"/>
      <c r="AA117" s="34"/>
      <c r="AB117" s="34"/>
      <c r="AC117" s="34"/>
      <c r="AD117" s="1">
        <f ca="1">SUMIF($Y$3:$AC$107,Y117,$AD$3:$AD$107)</f>
        <v>92</v>
      </c>
      <c r="AE117" s="1"/>
    </row>
    <row r="118" spans="24:31" x14ac:dyDescent="0.3">
      <c r="X118" s="1"/>
      <c r="Y118" s="34" t="s">
        <v>5</v>
      </c>
      <c r="Z118" s="34"/>
      <c r="AA118" s="34"/>
      <c r="AB118" s="34"/>
      <c r="AC118" s="34"/>
      <c r="AD118" s="1">
        <f ca="1">SUMIF($Y$3:$AC$107,Y118,$AD$3:$AD$107)</f>
        <v>13</v>
      </c>
      <c r="AE118" s="1"/>
    </row>
    <row r="119" spans="24:31" x14ac:dyDescent="0.3">
      <c r="X119" s="1"/>
      <c r="Y119" s="31" t="s">
        <v>4</v>
      </c>
      <c r="Z119" s="32"/>
      <c r="AA119" s="32"/>
      <c r="AB119" s="32"/>
      <c r="AC119" s="33"/>
      <c r="AD119" s="1">
        <f ca="1">SUMIF($Y$3:$AC$107,Y119,$AD$3:$AD$107)</f>
        <v>54</v>
      </c>
      <c r="AE119" s="1"/>
    </row>
    <row r="120" spans="24:31" x14ac:dyDescent="0.3">
      <c r="X120" s="1"/>
      <c r="Y120" s="2"/>
      <c r="Z120" s="2"/>
      <c r="AA120" s="2"/>
      <c r="AB120" s="2"/>
      <c r="AC120" s="2"/>
      <c r="AD120" s="1">
        <f ca="1">SUMIF($Y$3:$AC$107,Y120,$AD$3:$AD$107)</f>
        <v>0</v>
      </c>
      <c r="AE120" s="1"/>
    </row>
    <row r="121" spans="24:31" x14ac:dyDescent="0.3">
      <c r="X121" s="1"/>
      <c r="Y121" s="34" t="s">
        <v>3</v>
      </c>
      <c r="Z121" s="34"/>
      <c r="AA121" s="34"/>
      <c r="AB121" s="34"/>
      <c r="AC121" s="34"/>
      <c r="AD121" s="1">
        <f ca="1">SUMIF($Y$3:$AC$107,Y121,$AD$3:$AD$107)</f>
        <v>12</v>
      </c>
      <c r="AE121" s="1"/>
    </row>
    <row r="122" spans="24:31" x14ac:dyDescent="0.3">
      <c r="X122" s="1"/>
      <c r="Y122" s="34" t="s">
        <v>2</v>
      </c>
      <c r="Z122" s="34"/>
      <c r="AA122" s="34"/>
      <c r="AB122" s="34"/>
      <c r="AC122" s="34"/>
      <c r="AD122" s="1">
        <f ca="1">SUMIF($Y$3:$AC$107,Y122,$AD$3:$AD$107)</f>
        <v>5</v>
      </c>
      <c r="AE122" s="1"/>
    </row>
    <row r="123" spans="24:31" x14ac:dyDescent="0.3">
      <c r="X123" s="1"/>
      <c r="Y123" s="34" t="s">
        <v>1</v>
      </c>
      <c r="Z123" s="34"/>
      <c r="AA123" s="34"/>
      <c r="AB123" s="34"/>
      <c r="AC123" s="34"/>
      <c r="AD123" s="1">
        <f ca="1">SUMIF($Y$3:$AC$107,Y123,$AD$3:$AD$107)</f>
        <v>2</v>
      </c>
      <c r="AE123" s="1"/>
    </row>
    <row r="124" spans="24:31" x14ac:dyDescent="0.3">
      <c r="X124" s="1"/>
      <c r="Y124" s="31" t="s">
        <v>0</v>
      </c>
      <c r="Z124" s="32"/>
      <c r="AA124" s="32"/>
      <c r="AB124" s="32"/>
      <c r="AC124" s="33"/>
      <c r="AD124" s="1">
        <f ca="1">SUMIF($Y$3:$AC$107,Y124,$AD$3:$AD$107)</f>
        <v>2</v>
      </c>
      <c r="AE124" s="1"/>
    </row>
  </sheetData>
  <mergeCells count="158">
    <mergeCell ref="A1:L1"/>
    <mergeCell ref="A2:K2"/>
    <mergeCell ref="B3:G3"/>
    <mergeCell ref="B4:G4"/>
    <mergeCell ref="B5:G5"/>
    <mergeCell ref="B6:G6"/>
    <mergeCell ref="B7:G7"/>
    <mergeCell ref="B8:G8"/>
    <mergeCell ref="B9:G9"/>
    <mergeCell ref="B25:G25"/>
    <mergeCell ref="A10:L10"/>
    <mergeCell ref="A11:G11"/>
    <mergeCell ref="A12:G12"/>
    <mergeCell ref="A13:G13"/>
    <mergeCell ref="A14:G14"/>
    <mergeCell ref="A15:G15"/>
    <mergeCell ref="A16:L16"/>
    <mergeCell ref="A17:K17"/>
    <mergeCell ref="B18:G18"/>
    <mergeCell ref="B19:G19"/>
    <mergeCell ref="B20:G20"/>
    <mergeCell ref="B21:G21"/>
    <mergeCell ref="B22:G22"/>
    <mergeCell ref="B23:G23"/>
    <mergeCell ref="B24:G24"/>
    <mergeCell ref="Y5:AC5"/>
    <mergeCell ref="Y6:AC6"/>
    <mergeCell ref="Y14:AC14"/>
    <mergeCell ref="Y15:AC15"/>
    <mergeCell ref="Y2:AC2"/>
    <mergeCell ref="Y3:AC3"/>
    <mergeCell ref="Y10:AC10"/>
    <mergeCell ref="Y4:AC4"/>
    <mergeCell ref="Y11:AC11"/>
    <mergeCell ref="Y32:AC32"/>
    <mergeCell ref="Y33:AC33"/>
    <mergeCell ref="Y30:AC30"/>
    <mergeCell ref="Y16:AC16"/>
    <mergeCell ref="Y17:AC17"/>
    <mergeCell ref="Y18:AC18"/>
    <mergeCell ref="Y29:AC29"/>
    <mergeCell ref="Y7:AC7"/>
    <mergeCell ref="Y12:AC12"/>
    <mergeCell ref="Y19:AC19"/>
    <mergeCell ref="Y25:AC25"/>
    <mergeCell ref="Y27:AC27"/>
    <mergeCell ref="Y28:AC28"/>
    <mergeCell ref="Y22:AC22"/>
    <mergeCell ref="Y23:AC23"/>
    <mergeCell ref="Y24:AC24"/>
    <mergeCell ref="Y34:AC34"/>
    <mergeCell ref="Y35:AC35"/>
    <mergeCell ref="Y36:AC36"/>
    <mergeCell ref="Y39:AC39"/>
    <mergeCell ref="Y40:AC40"/>
    <mergeCell ref="Y41:AC41"/>
    <mergeCell ref="Y37:AC37"/>
    <mergeCell ref="Y57:AC57"/>
    <mergeCell ref="Y44:AC44"/>
    <mergeCell ref="Y45:AC45"/>
    <mergeCell ref="Y46:AC46"/>
    <mergeCell ref="Y47:AC47"/>
    <mergeCell ref="Y48:AC48"/>
    <mergeCell ref="Y42:AC42"/>
    <mergeCell ref="Y49:AC49"/>
    <mergeCell ref="Y54:AC54"/>
    <mergeCell ref="Y51:AC51"/>
    <mergeCell ref="Y52:AC52"/>
    <mergeCell ref="Y53:AC53"/>
    <mergeCell ref="Y56:AC56"/>
    <mergeCell ref="Y94:AC94"/>
    <mergeCell ref="Y80:AC80"/>
    <mergeCell ref="Y81:AC81"/>
    <mergeCell ref="Y82:AC82"/>
    <mergeCell ref="Y85:AC85"/>
    <mergeCell ref="Y86:AC86"/>
    <mergeCell ref="Y61:AC61"/>
    <mergeCell ref="Y66:AC66"/>
    <mergeCell ref="Y68:AC68"/>
    <mergeCell ref="Y69:AC69"/>
    <mergeCell ref="Y70:AC70"/>
    <mergeCell ref="Y71:AC71"/>
    <mergeCell ref="Y78:AC78"/>
    <mergeCell ref="Y83:AC83"/>
    <mergeCell ref="Y73:AC73"/>
    <mergeCell ref="Y74:AC74"/>
    <mergeCell ref="Y75:AC75"/>
    <mergeCell ref="Y87:AC87"/>
    <mergeCell ref="Y88:AC88"/>
    <mergeCell ref="Y89:AC89"/>
    <mergeCell ref="Y92:AC92"/>
    <mergeCell ref="Y93:AC93"/>
    <mergeCell ref="Y90:AC90"/>
    <mergeCell ref="Y77:AC77"/>
    <mergeCell ref="Y58:AC58"/>
    <mergeCell ref="Y59:AC59"/>
    <mergeCell ref="Y60:AC60"/>
    <mergeCell ref="Y63:AC63"/>
    <mergeCell ref="Y64:AC64"/>
    <mergeCell ref="Y65:AC65"/>
    <mergeCell ref="Y95:AC95"/>
    <mergeCell ref="Y102:AC102"/>
    <mergeCell ref="Y107:AC107"/>
    <mergeCell ref="Y110:AC110"/>
    <mergeCell ref="Y111:AC111"/>
    <mergeCell ref="Y112:AC112"/>
    <mergeCell ref="Y104:AC104"/>
    <mergeCell ref="Y105:AC105"/>
    <mergeCell ref="Y106:AC106"/>
    <mergeCell ref="Y98:AC98"/>
    <mergeCell ref="Y99:AC99"/>
    <mergeCell ref="Y100:AC100"/>
    <mergeCell ref="Y101:AC101"/>
    <mergeCell ref="Y124:AC124"/>
    <mergeCell ref="O4:S4"/>
    <mergeCell ref="O5:S5"/>
    <mergeCell ref="O6:S6"/>
    <mergeCell ref="O7:S7"/>
    <mergeCell ref="O8:S8"/>
    <mergeCell ref="O10:S10"/>
    <mergeCell ref="O11:S11"/>
    <mergeCell ref="O12:S12"/>
    <mergeCell ref="O13:S13"/>
    <mergeCell ref="O15:S15"/>
    <mergeCell ref="O16:S16"/>
    <mergeCell ref="O17:S17"/>
    <mergeCell ref="O18:S18"/>
    <mergeCell ref="Y113:AC113"/>
    <mergeCell ref="Y114:AC114"/>
    <mergeCell ref="Y116:AC116"/>
    <mergeCell ref="Y117:AC117"/>
    <mergeCell ref="Y118:AC118"/>
    <mergeCell ref="Y119:AC119"/>
    <mergeCell ref="Y121:AC121"/>
    <mergeCell ref="Y122:AC122"/>
    <mergeCell ref="Y123:AC123"/>
    <mergeCell ref="Y76:AC76"/>
    <mergeCell ref="A32:L32"/>
    <mergeCell ref="A33:K33"/>
    <mergeCell ref="B34:G34"/>
    <mergeCell ref="B35:G35"/>
    <mergeCell ref="A26:L26"/>
    <mergeCell ref="A27:G27"/>
    <mergeCell ref="A28:G28"/>
    <mergeCell ref="A29:G29"/>
    <mergeCell ref="B36:G36"/>
    <mergeCell ref="A30:G30"/>
    <mergeCell ref="A31:G31"/>
    <mergeCell ref="A45:G45"/>
    <mergeCell ref="A46:G46"/>
    <mergeCell ref="B37:G37"/>
    <mergeCell ref="B38:G38"/>
    <mergeCell ref="B39:G39"/>
    <mergeCell ref="B40:G40"/>
    <mergeCell ref="A41:L41"/>
    <mergeCell ref="A42:G42"/>
    <mergeCell ref="A43:G43"/>
    <mergeCell ref="A44:G44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FE352-E038-485A-B522-9C3545645DF5}">
  <dimension ref="A1:L22"/>
  <sheetViews>
    <sheetView topLeftCell="A9" workbookViewId="0">
      <selection sqref="A1:L20"/>
    </sheetView>
  </sheetViews>
  <sheetFormatPr defaultRowHeight="14.4" x14ac:dyDescent="0.3"/>
  <cols>
    <col min="1" max="1" width="11.77734375" customWidth="1"/>
    <col min="7" max="7" width="18.33203125" customWidth="1"/>
    <col min="8" max="11" width="7.44140625" customWidth="1"/>
    <col min="12" max="12" width="13.5546875" customWidth="1"/>
  </cols>
  <sheetData>
    <row r="1" spans="1:12" x14ac:dyDescent="0.3">
      <c r="A1" s="41" t="s">
        <v>76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x14ac:dyDescent="0.3">
      <c r="A2" s="17" t="s">
        <v>92</v>
      </c>
      <c r="B2" s="44" t="s">
        <v>91</v>
      </c>
      <c r="C2" s="44"/>
      <c r="D2" s="44"/>
      <c r="E2" s="44"/>
      <c r="F2" s="44"/>
      <c r="G2" s="44"/>
      <c r="H2" s="17" t="s">
        <v>27</v>
      </c>
      <c r="I2" s="17"/>
      <c r="J2" s="17"/>
      <c r="K2" s="17"/>
      <c r="L2" s="17" t="s">
        <v>13</v>
      </c>
    </row>
    <row r="3" spans="1:12" x14ac:dyDescent="0.3">
      <c r="A3" s="18">
        <v>2049</v>
      </c>
      <c r="B3" s="42" t="s">
        <v>77</v>
      </c>
      <c r="C3" s="42"/>
      <c r="D3" s="42"/>
      <c r="E3" s="42"/>
      <c r="F3" s="42"/>
      <c r="G3" s="42"/>
      <c r="H3" s="2">
        <v>27</v>
      </c>
      <c r="I3" s="2"/>
      <c r="J3" s="2"/>
      <c r="K3" s="2"/>
      <c r="L3" s="2"/>
    </row>
    <row r="4" spans="1:12" x14ac:dyDescent="0.3">
      <c r="A4" s="18">
        <v>1601</v>
      </c>
      <c r="B4" s="42" t="s">
        <v>78</v>
      </c>
      <c r="C4" s="42"/>
      <c r="D4" s="42"/>
      <c r="E4" s="42"/>
      <c r="F4" s="42"/>
      <c r="G4" s="42"/>
      <c r="H4" s="2">
        <v>86</v>
      </c>
      <c r="I4" s="2"/>
      <c r="J4" s="2"/>
      <c r="K4" s="2"/>
      <c r="L4" s="2"/>
    </row>
    <row r="5" spans="1:12" x14ac:dyDescent="0.3">
      <c r="A5" s="18">
        <v>12784</v>
      </c>
      <c r="B5" s="42" t="s">
        <v>79</v>
      </c>
      <c r="C5" s="42"/>
      <c r="D5" s="42"/>
      <c r="E5" s="42"/>
      <c r="F5" s="42"/>
      <c r="G5" s="42"/>
      <c r="H5" s="2">
        <v>29</v>
      </c>
      <c r="I5" s="2"/>
      <c r="J5" s="2"/>
      <c r="K5" s="2"/>
      <c r="L5" s="2"/>
    </row>
    <row r="6" spans="1:12" x14ac:dyDescent="0.3">
      <c r="A6" s="18">
        <v>12100</v>
      </c>
      <c r="B6" s="42" t="s">
        <v>80</v>
      </c>
      <c r="C6" s="42"/>
      <c r="D6" s="42"/>
      <c r="E6" s="42"/>
      <c r="F6" s="42"/>
      <c r="G6" s="42"/>
      <c r="H6" s="2">
        <v>98</v>
      </c>
      <c r="I6" s="2"/>
      <c r="J6" s="2"/>
      <c r="K6" s="2"/>
      <c r="L6" s="2"/>
    </row>
    <row r="7" spans="1:12" x14ac:dyDescent="0.3">
      <c r="A7" s="18">
        <v>1862</v>
      </c>
      <c r="B7" s="42" t="s">
        <v>81</v>
      </c>
      <c r="C7" s="42"/>
      <c r="D7" s="42"/>
      <c r="E7" s="42"/>
      <c r="F7" s="42"/>
      <c r="G7" s="42"/>
      <c r="H7" s="2">
        <v>56</v>
      </c>
      <c r="I7" s="2"/>
      <c r="J7" s="2"/>
      <c r="K7" s="2"/>
      <c r="L7" s="2"/>
    </row>
    <row r="8" spans="1:12" x14ac:dyDescent="0.3">
      <c r="A8" s="18">
        <v>1853</v>
      </c>
      <c r="B8" s="42" t="s">
        <v>82</v>
      </c>
      <c r="C8" s="42"/>
      <c r="D8" s="42"/>
      <c r="E8" s="42"/>
      <c r="F8" s="42"/>
      <c r="G8" s="42"/>
      <c r="H8" s="2">
        <v>56</v>
      </c>
      <c r="I8" s="2"/>
      <c r="J8" s="2"/>
      <c r="K8" s="2"/>
      <c r="L8" s="2"/>
    </row>
    <row r="9" spans="1:12" x14ac:dyDescent="0.3">
      <c r="A9" s="18">
        <v>2179</v>
      </c>
      <c r="B9" s="42" t="s">
        <v>83</v>
      </c>
      <c r="C9" s="42"/>
      <c r="D9" s="42"/>
      <c r="E9" s="42"/>
      <c r="F9" s="42"/>
      <c r="G9" s="42"/>
      <c r="H9" s="2">
        <v>56</v>
      </c>
      <c r="I9" s="2"/>
      <c r="J9" s="2"/>
      <c r="K9" s="2"/>
      <c r="L9" s="2"/>
    </row>
    <row r="10" spans="1:12" x14ac:dyDescent="0.3">
      <c r="A10" s="18">
        <v>1747</v>
      </c>
      <c r="B10" s="42" t="s">
        <v>84</v>
      </c>
      <c r="C10" s="42"/>
      <c r="D10" s="42"/>
      <c r="E10" s="42"/>
      <c r="F10" s="42"/>
      <c r="G10" s="42"/>
      <c r="H10" s="2">
        <v>56</v>
      </c>
      <c r="I10" s="2"/>
      <c r="J10" s="2"/>
      <c r="K10" s="2"/>
      <c r="L10" s="2"/>
    </row>
    <row r="11" spans="1:12" x14ac:dyDescent="0.3">
      <c r="A11" s="18">
        <v>2230</v>
      </c>
      <c r="B11" s="42" t="s">
        <v>85</v>
      </c>
      <c r="C11" s="42"/>
      <c r="D11" s="42"/>
      <c r="E11" s="42"/>
      <c r="F11" s="42"/>
      <c r="G11" s="42"/>
      <c r="H11" s="2">
        <v>28</v>
      </c>
      <c r="I11" s="2"/>
      <c r="J11" s="2"/>
      <c r="K11" s="2"/>
      <c r="L11" s="2"/>
    </row>
    <row r="12" spans="1:12" x14ac:dyDescent="0.3">
      <c r="A12" s="41" t="s">
        <v>76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2" x14ac:dyDescent="0.3">
      <c r="A13" s="17" t="s">
        <v>92</v>
      </c>
      <c r="B13" s="43" t="s">
        <v>91</v>
      </c>
      <c r="C13" s="43"/>
      <c r="D13" s="43"/>
      <c r="E13" s="43"/>
      <c r="F13" s="43"/>
      <c r="G13" s="43"/>
      <c r="H13" s="19" t="s">
        <v>27</v>
      </c>
      <c r="I13" s="19"/>
      <c r="J13" s="19"/>
      <c r="K13" s="19"/>
      <c r="L13" s="19" t="s">
        <v>13</v>
      </c>
    </row>
    <row r="14" spans="1:12" x14ac:dyDescent="0.3">
      <c r="A14" s="18">
        <v>1822</v>
      </c>
      <c r="B14" s="40" t="s">
        <v>93</v>
      </c>
      <c r="C14" s="40"/>
      <c r="D14" s="40"/>
      <c r="E14" s="40"/>
      <c r="F14" s="40"/>
      <c r="G14" s="40"/>
      <c r="H14" s="2">
        <v>55</v>
      </c>
      <c r="I14" s="2"/>
      <c r="J14" s="2"/>
      <c r="K14" s="2"/>
      <c r="L14" s="1"/>
    </row>
    <row r="15" spans="1:12" x14ac:dyDescent="0.3">
      <c r="A15" s="18">
        <v>1810</v>
      </c>
      <c r="B15" s="40" t="s">
        <v>94</v>
      </c>
      <c r="C15" s="40"/>
      <c r="D15" s="40"/>
      <c r="E15" s="40"/>
      <c r="F15" s="40"/>
      <c r="G15" s="40"/>
      <c r="H15" s="2">
        <v>1</v>
      </c>
      <c r="I15" s="2"/>
      <c r="J15" s="2"/>
      <c r="K15" s="2"/>
      <c r="L15" s="1"/>
    </row>
    <row r="16" spans="1:12" x14ac:dyDescent="0.3">
      <c r="A16" s="18">
        <v>2386</v>
      </c>
      <c r="B16" s="40" t="s">
        <v>86</v>
      </c>
      <c r="C16" s="40"/>
      <c r="D16" s="40"/>
      <c r="E16" s="40"/>
      <c r="F16" s="40"/>
      <c r="G16" s="40"/>
      <c r="H16" s="2">
        <v>56</v>
      </c>
      <c r="I16" s="2"/>
      <c r="J16" s="2"/>
      <c r="K16" s="2"/>
      <c r="L16" s="1"/>
    </row>
    <row r="17" spans="1:12" x14ac:dyDescent="0.3">
      <c r="A17" s="18">
        <v>2215</v>
      </c>
      <c r="B17" s="39" t="s">
        <v>87</v>
      </c>
      <c r="C17" s="39"/>
      <c r="D17" s="39"/>
      <c r="E17" s="39"/>
      <c r="F17" s="39"/>
      <c r="G17" s="39"/>
      <c r="H17" s="2">
        <v>56</v>
      </c>
      <c r="I17" s="2"/>
      <c r="J17" s="2"/>
      <c r="K17" s="2"/>
      <c r="L17" s="1"/>
    </row>
    <row r="18" spans="1:12" x14ac:dyDescent="0.3">
      <c r="A18" s="2"/>
      <c r="B18" s="39" t="s">
        <v>88</v>
      </c>
      <c r="C18" s="39"/>
      <c r="D18" s="39"/>
      <c r="E18" s="39"/>
      <c r="F18" s="39"/>
      <c r="G18" s="39"/>
      <c r="H18" s="2">
        <v>56</v>
      </c>
      <c r="I18" s="2"/>
      <c r="J18" s="2"/>
      <c r="K18" s="2"/>
      <c r="L18" s="1"/>
    </row>
    <row r="19" spans="1:12" x14ac:dyDescent="0.3">
      <c r="A19" s="2">
        <v>1705</v>
      </c>
      <c r="B19" s="39" t="s">
        <v>89</v>
      </c>
      <c r="C19" s="39"/>
      <c r="D19" s="39"/>
      <c r="E19" s="39"/>
      <c r="F19" s="39"/>
      <c r="G19" s="39"/>
      <c r="H19" s="2">
        <v>56</v>
      </c>
      <c r="I19" s="2"/>
      <c r="J19" s="2"/>
      <c r="K19" s="2"/>
      <c r="L19" s="1"/>
    </row>
    <row r="20" spans="1:12" x14ac:dyDescent="0.3">
      <c r="A20" s="2"/>
      <c r="B20" s="40" t="s">
        <v>90</v>
      </c>
      <c r="C20" s="40"/>
      <c r="D20" s="40"/>
      <c r="E20" s="40"/>
      <c r="F20" s="40"/>
      <c r="G20" s="40"/>
      <c r="H20" s="2">
        <v>56</v>
      </c>
      <c r="I20" s="2"/>
      <c r="J20" s="2"/>
      <c r="K20" s="2"/>
      <c r="L20" s="1"/>
    </row>
    <row r="22" spans="1:12" x14ac:dyDescent="0.3">
      <c r="A22" s="8" t="s">
        <v>32</v>
      </c>
      <c r="B22" s="30" t="s">
        <v>28</v>
      </c>
      <c r="C22" s="30"/>
      <c r="D22" s="30"/>
      <c r="E22" s="30"/>
      <c r="F22" s="30"/>
      <c r="G22" s="30"/>
      <c r="H22" s="8" t="s">
        <v>27</v>
      </c>
      <c r="I22" s="8" t="s">
        <v>26</v>
      </c>
      <c r="J22" s="8" t="s">
        <v>31</v>
      </c>
      <c r="K22" s="8" t="s">
        <v>30</v>
      </c>
      <c r="L22" s="8" t="s">
        <v>13</v>
      </c>
    </row>
  </sheetData>
  <mergeCells count="21">
    <mergeCell ref="B22:G22"/>
    <mergeCell ref="B5:G5"/>
    <mergeCell ref="B6:G6"/>
    <mergeCell ref="B7:G7"/>
    <mergeCell ref="A1:L1"/>
    <mergeCell ref="B2:G2"/>
    <mergeCell ref="B3:G3"/>
    <mergeCell ref="B4:G4"/>
    <mergeCell ref="B19:G19"/>
    <mergeCell ref="B20:G20"/>
    <mergeCell ref="A12:L12"/>
    <mergeCell ref="B8:G8"/>
    <mergeCell ref="B9:G9"/>
    <mergeCell ref="B10:G10"/>
    <mergeCell ref="B11:G11"/>
    <mergeCell ref="B15:G15"/>
    <mergeCell ref="B13:G13"/>
    <mergeCell ref="B14:G14"/>
    <mergeCell ref="B16:G16"/>
    <mergeCell ref="B17:G17"/>
    <mergeCell ref="B18:G1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DF9CF-E8B1-4C80-94BD-7EA8E1E3418B}">
  <dimension ref="A1:O108"/>
  <sheetViews>
    <sheetView workbookViewId="0">
      <selection activeCell="L108" sqref="A1:L108"/>
    </sheetView>
  </sheetViews>
  <sheetFormatPr defaultRowHeight="14.4" x14ac:dyDescent="0.3"/>
  <cols>
    <col min="7" max="7" width="18.44140625" customWidth="1"/>
    <col min="8" max="8" width="6.44140625" customWidth="1"/>
    <col min="9" max="9" width="12.6640625" customWidth="1"/>
    <col min="10" max="10" width="14.88671875" customWidth="1"/>
    <col min="11" max="11" width="13" customWidth="1"/>
    <col min="12" max="12" width="8.33203125" customWidth="1"/>
    <col min="15" max="15" width="12.77734375" bestFit="1" customWidth="1"/>
  </cols>
  <sheetData>
    <row r="1" spans="1:14" ht="14.4" customHeight="1" x14ac:dyDescent="0.3">
      <c r="A1" s="29" t="s">
        <v>54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53"/>
      <c r="M1" s="58" t="s">
        <v>66</v>
      </c>
      <c r="N1" s="59"/>
    </row>
    <row r="2" spans="1:14" x14ac:dyDescent="0.3">
      <c r="A2" s="35" t="s">
        <v>33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54">
        <v>0</v>
      </c>
      <c r="M2" s="60"/>
      <c r="N2" s="61"/>
    </row>
    <row r="3" spans="1:14" x14ac:dyDescent="0.3">
      <c r="A3" s="8" t="s">
        <v>32</v>
      </c>
      <c r="B3" s="30" t="s">
        <v>28</v>
      </c>
      <c r="C3" s="30"/>
      <c r="D3" s="30"/>
      <c r="E3" s="30"/>
      <c r="F3" s="30"/>
      <c r="G3" s="30"/>
      <c r="H3" s="8" t="s">
        <v>27</v>
      </c>
      <c r="I3" s="8" t="s">
        <v>26</v>
      </c>
      <c r="J3" s="8" t="s">
        <v>31</v>
      </c>
      <c r="K3" s="8" t="s">
        <v>30</v>
      </c>
      <c r="L3" s="15" t="s">
        <v>13</v>
      </c>
      <c r="M3" s="60"/>
      <c r="N3" s="61"/>
    </row>
    <row r="4" spans="1:14" x14ac:dyDescent="0.3">
      <c r="A4" s="6"/>
      <c r="B4" s="38" t="s">
        <v>56</v>
      </c>
      <c r="C4" s="38"/>
      <c r="D4" s="38"/>
      <c r="E4" s="38"/>
      <c r="F4" s="38"/>
      <c r="G4" s="38"/>
      <c r="H4" s="7">
        <f>10+38</f>
        <v>48</v>
      </c>
      <c r="I4" s="7"/>
      <c r="J4" s="7">
        <v>1.1000000000000001</v>
      </c>
      <c r="K4" s="7">
        <f>ROUNDUP(J4*H4,0)</f>
        <v>53</v>
      </c>
      <c r="L4" s="55"/>
      <c r="M4" s="60"/>
      <c r="N4" s="61"/>
    </row>
    <row r="5" spans="1:14" x14ac:dyDescent="0.3">
      <c r="A5" s="6">
        <v>14237</v>
      </c>
      <c r="B5" s="38" t="s">
        <v>57</v>
      </c>
      <c r="C5" s="38"/>
      <c r="D5" s="38"/>
      <c r="E5" s="38"/>
      <c r="F5" s="38"/>
      <c r="G5" s="38"/>
      <c r="H5" s="7">
        <f>6+8</f>
        <v>14</v>
      </c>
      <c r="I5" s="7"/>
      <c r="J5" s="7">
        <v>1.1000000000000001</v>
      </c>
      <c r="K5" s="7">
        <f t="shared" ref="K5:K10" si="0">ROUNDUP(J5*H5,0)</f>
        <v>16</v>
      </c>
      <c r="L5" s="55"/>
      <c r="M5" s="60"/>
      <c r="N5" s="61"/>
    </row>
    <row r="6" spans="1:14" x14ac:dyDescent="0.3">
      <c r="A6" s="6">
        <v>14238</v>
      </c>
      <c r="B6" s="38" t="s">
        <v>58</v>
      </c>
      <c r="C6" s="38"/>
      <c r="D6" s="38"/>
      <c r="E6" s="38"/>
      <c r="F6" s="38"/>
      <c r="G6" s="38"/>
      <c r="H6" s="7">
        <v>1</v>
      </c>
      <c r="I6" s="7"/>
      <c r="J6" s="7">
        <v>1.1000000000000001</v>
      </c>
      <c r="K6" s="7">
        <f t="shared" si="0"/>
        <v>2</v>
      </c>
      <c r="L6" s="55"/>
      <c r="M6" s="60"/>
      <c r="N6" s="61"/>
    </row>
    <row r="7" spans="1:14" x14ac:dyDescent="0.3">
      <c r="A7" s="6">
        <v>14240</v>
      </c>
      <c r="B7" s="38" t="s">
        <v>59</v>
      </c>
      <c r="C7" s="38"/>
      <c r="D7" s="38"/>
      <c r="E7" s="38"/>
      <c r="F7" s="38"/>
      <c r="G7" s="38"/>
      <c r="H7" s="7">
        <v>2</v>
      </c>
      <c r="I7" s="7"/>
      <c r="J7" s="7">
        <v>1.1000000000000001</v>
      </c>
      <c r="K7" s="7">
        <f t="shared" si="0"/>
        <v>3</v>
      </c>
      <c r="L7" s="55"/>
      <c r="M7" s="60"/>
      <c r="N7" s="61"/>
    </row>
    <row r="8" spans="1:14" x14ac:dyDescent="0.3">
      <c r="A8" s="13">
        <v>1550</v>
      </c>
      <c r="B8" s="38" t="s">
        <v>60</v>
      </c>
      <c r="C8" s="38"/>
      <c r="D8" s="38"/>
      <c r="E8" s="38"/>
      <c r="F8" s="38"/>
      <c r="G8" s="38"/>
      <c r="H8" s="9">
        <v>1</v>
      </c>
      <c r="I8" s="7"/>
      <c r="J8" s="10">
        <v>1.1000000000000001</v>
      </c>
      <c r="K8" s="7">
        <f t="shared" si="0"/>
        <v>2</v>
      </c>
      <c r="L8" s="56"/>
      <c r="M8" s="60"/>
      <c r="N8" s="61"/>
    </row>
    <row r="9" spans="1:14" x14ac:dyDescent="0.3">
      <c r="A9" s="6"/>
      <c r="B9" s="38" t="s">
        <v>64</v>
      </c>
      <c r="C9" s="38"/>
      <c r="D9" s="38"/>
      <c r="E9" s="38"/>
      <c r="F9" s="38"/>
      <c r="G9" s="38"/>
      <c r="H9" s="7">
        <v>1</v>
      </c>
      <c r="I9" s="7"/>
      <c r="J9" s="7">
        <v>1.1000000000000001</v>
      </c>
      <c r="K9" s="7">
        <f t="shared" si="0"/>
        <v>2</v>
      </c>
      <c r="L9" s="55"/>
      <c r="M9" s="60"/>
      <c r="N9" s="61"/>
    </row>
    <row r="10" spans="1:14" x14ac:dyDescent="0.3">
      <c r="A10" s="6"/>
      <c r="B10" s="50" t="s">
        <v>65</v>
      </c>
      <c r="C10" s="51"/>
      <c r="D10" s="51"/>
      <c r="E10" s="51"/>
      <c r="F10" s="51"/>
      <c r="G10" s="52"/>
      <c r="H10" s="7">
        <v>1</v>
      </c>
      <c r="I10" s="7"/>
      <c r="J10" s="7">
        <v>1.1000000000000001</v>
      </c>
      <c r="K10" s="7">
        <f t="shared" si="0"/>
        <v>2</v>
      </c>
      <c r="L10" s="55"/>
      <c r="M10" s="60"/>
      <c r="N10" s="61"/>
    </row>
    <row r="11" spans="1:14" x14ac:dyDescent="0.3">
      <c r="A11" s="29" t="s">
        <v>55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53"/>
      <c r="M11" s="60"/>
      <c r="N11" s="61"/>
    </row>
    <row r="12" spans="1:14" x14ac:dyDescent="0.3">
      <c r="A12" s="24" t="s">
        <v>33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54">
        <v>0</v>
      </c>
      <c r="M12" s="60"/>
      <c r="N12" s="61"/>
    </row>
    <row r="13" spans="1:14" x14ac:dyDescent="0.3">
      <c r="A13" s="8" t="s">
        <v>32</v>
      </c>
      <c r="B13" s="30" t="s">
        <v>28</v>
      </c>
      <c r="C13" s="30"/>
      <c r="D13" s="30"/>
      <c r="E13" s="30"/>
      <c r="F13" s="30"/>
      <c r="G13" s="30"/>
      <c r="H13" s="8" t="s">
        <v>27</v>
      </c>
      <c r="I13" s="8" t="s">
        <v>26</v>
      </c>
      <c r="J13" s="8" t="s">
        <v>31</v>
      </c>
      <c r="K13" s="8" t="s">
        <v>30</v>
      </c>
      <c r="L13" s="15" t="s">
        <v>13</v>
      </c>
      <c r="M13" s="60"/>
      <c r="N13" s="61"/>
    </row>
    <row r="14" spans="1:14" x14ac:dyDescent="0.3">
      <c r="A14" s="6"/>
      <c r="B14" s="21" t="s">
        <v>61</v>
      </c>
      <c r="C14" s="22"/>
      <c r="D14" s="22"/>
      <c r="E14" s="22"/>
      <c r="F14" s="22"/>
      <c r="G14" s="23"/>
      <c r="H14" s="7">
        <v>81</v>
      </c>
      <c r="I14" s="7"/>
      <c r="J14" s="7">
        <v>1.1000000000000001</v>
      </c>
      <c r="K14" s="7">
        <f>ROUNDUP(J14*H14,0)</f>
        <v>90</v>
      </c>
      <c r="L14" s="55"/>
      <c r="M14" s="60"/>
      <c r="N14" s="61"/>
    </row>
    <row r="15" spans="1:14" x14ac:dyDescent="0.3">
      <c r="A15" s="6"/>
      <c r="B15" s="21" t="s">
        <v>62</v>
      </c>
      <c r="C15" s="22"/>
      <c r="D15" s="22"/>
      <c r="E15" s="22"/>
      <c r="F15" s="22"/>
      <c r="G15" s="23"/>
      <c r="H15" s="7">
        <f>3+2</f>
        <v>5</v>
      </c>
      <c r="I15" s="7"/>
      <c r="J15" s="7">
        <v>1.1000000000000001</v>
      </c>
      <c r="K15" s="7">
        <f t="shared" ref="K15:K16" si="1">ROUNDUP(J15*H15,0)</f>
        <v>6</v>
      </c>
      <c r="L15" s="55"/>
      <c r="M15" s="60"/>
      <c r="N15" s="61"/>
    </row>
    <row r="16" spans="1:14" x14ac:dyDescent="0.3">
      <c r="A16" s="6"/>
      <c r="B16" s="21" t="s">
        <v>63</v>
      </c>
      <c r="C16" s="22"/>
      <c r="D16" s="22"/>
      <c r="E16" s="22"/>
      <c r="F16" s="22"/>
      <c r="G16" s="23"/>
      <c r="H16" s="7">
        <v>1</v>
      </c>
      <c r="I16" s="7"/>
      <c r="J16" s="7">
        <v>1.1000000000000001</v>
      </c>
      <c r="K16" s="7">
        <f t="shared" si="1"/>
        <v>2</v>
      </c>
      <c r="L16" s="55"/>
      <c r="M16" s="60"/>
      <c r="N16" s="61"/>
    </row>
    <row r="17" spans="1:15" x14ac:dyDescent="0.3">
      <c r="A17" s="24" t="s">
        <v>29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60"/>
      <c r="N17" s="61"/>
    </row>
    <row r="18" spans="1:15" x14ac:dyDescent="0.3">
      <c r="A18" s="26" t="s">
        <v>28</v>
      </c>
      <c r="B18" s="27"/>
      <c r="C18" s="27"/>
      <c r="D18" s="27"/>
      <c r="E18" s="27"/>
      <c r="F18" s="27"/>
      <c r="G18" s="28"/>
      <c r="H18" s="8" t="s">
        <v>27</v>
      </c>
      <c r="I18" s="8" t="s">
        <v>26</v>
      </c>
      <c r="J18" s="8" t="s">
        <v>25</v>
      </c>
      <c r="K18" s="8" t="s">
        <v>24</v>
      </c>
      <c r="L18" s="15" t="s">
        <v>13</v>
      </c>
      <c r="M18" s="60"/>
      <c r="N18" s="61"/>
    </row>
    <row r="19" spans="1:15" x14ac:dyDescent="0.3">
      <c r="A19" s="20" t="s">
        <v>19</v>
      </c>
      <c r="B19" s="20"/>
      <c r="C19" s="20"/>
      <c r="D19" s="20"/>
      <c r="E19" s="20"/>
      <c r="F19" s="20"/>
      <c r="G19" s="20"/>
      <c r="H19" s="7">
        <v>129</v>
      </c>
      <c r="I19" s="7" t="s">
        <v>18</v>
      </c>
      <c r="J19" s="12">
        <v>0.09</v>
      </c>
      <c r="K19" s="7">
        <f>J19*H19</f>
        <v>11.61</v>
      </c>
      <c r="L19" s="14"/>
      <c r="M19" s="62"/>
      <c r="N19" s="63"/>
    </row>
    <row r="20" spans="1:15" ht="14.4" customHeight="1" x14ac:dyDescent="0.3">
      <c r="A20" s="29" t="s">
        <v>54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64" t="s">
        <v>67</v>
      </c>
      <c r="N20" s="64"/>
    </row>
    <row r="21" spans="1:15" x14ac:dyDescent="0.3">
      <c r="A21" s="35" t="s">
        <v>33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11">
        <v>0</v>
      </c>
      <c r="M21" s="65"/>
      <c r="N21" s="65"/>
    </row>
    <row r="22" spans="1:15" x14ac:dyDescent="0.3">
      <c r="A22" s="8" t="s">
        <v>32</v>
      </c>
      <c r="B22" s="30" t="s">
        <v>28</v>
      </c>
      <c r="C22" s="30"/>
      <c r="D22" s="30"/>
      <c r="E22" s="30"/>
      <c r="F22" s="30"/>
      <c r="G22" s="30"/>
      <c r="H22" s="8" t="s">
        <v>27</v>
      </c>
      <c r="I22" s="8" t="s">
        <v>26</v>
      </c>
      <c r="J22" s="8" t="s">
        <v>31</v>
      </c>
      <c r="K22" s="8" t="s">
        <v>30</v>
      </c>
      <c r="L22" s="8" t="s">
        <v>13</v>
      </c>
      <c r="M22" s="65"/>
      <c r="N22" s="65"/>
    </row>
    <row r="23" spans="1:15" x14ac:dyDescent="0.3">
      <c r="A23" s="6"/>
      <c r="B23" s="38" t="s">
        <v>56</v>
      </c>
      <c r="C23" s="38"/>
      <c r="D23" s="38"/>
      <c r="E23" s="38"/>
      <c r="F23" s="38"/>
      <c r="G23" s="38"/>
      <c r="H23" s="7">
        <v>20</v>
      </c>
      <c r="I23" s="7" t="s">
        <v>18</v>
      </c>
      <c r="J23" s="7">
        <v>1.1000000000000001</v>
      </c>
      <c r="K23" s="7">
        <f>H23*J23</f>
        <v>22</v>
      </c>
      <c r="L23" s="7"/>
      <c r="M23" s="65"/>
      <c r="N23" s="65"/>
    </row>
    <row r="24" spans="1:15" x14ac:dyDescent="0.3">
      <c r="A24" s="6">
        <v>14237</v>
      </c>
      <c r="B24" s="38" t="s">
        <v>57</v>
      </c>
      <c r="C24" s="38"/>
      <c r="D24" s="38"/>
      <c r="E24" s="38"/>
      <c r="F24" s="38"/>
      <c r="G24" s="38"/>
      <c r="H24" s="7"/>
      <c r="I24" s="7" t="s">
        <v>99</v>
      </c>
      <c r="J24" s="7">
        <v>1.1000000000000001</v>
      </c>
      <c r="K24" s="7">
        <f t="shared" ref="K24:K29" si="2">H24*J24</f>
        <v>0</v>
      </c>
      <c r="L24" s="7"/>
      <c r="M24" s="65"/>
      <c r="N24" s="65"/>
    </row>
    <row r="25" spans="1:15" x14ac:dyDescent="0.3">
      <c r="A25" s="6">
        <v>14238</v>
      </c>
      <c r="B25" s="38" t="s">
        <v>58</v>
      </c>
      <c r="C25" s="38"/>
      <c r="D25" s="38"/>
      <c r="E25" s="38"/>
      <c r="F25" s="38"/>
      <c r="G25" s="38"/>
      <c r="H25" s="7">
        <v>2</v>
      </c>
      <c r="I25" s="7" t="s">
        <v>99</v>
      </c>
      <c r="J25" s="7">
        <v>1.1000000000000001</v>
      </c>
      <c r="K25" s="7">
        <f t="shared" si="2"/>
        <v>2.2000000000000002</v>
      </c>
      <c r="L25" s="7"/>
      <c r="M25" s="65"/>
      <c r="N25" s="65"/>
    </row>
    <row r="26" spans="1:15" ht="14.4" customHeight="1" x14ac:dyDescent="0.3">
      <c r="A26" s="6">
        <v>14240</v>
      </c>
      <c r="B26" s="38" t="s">
        <v>59</v>
      </c>
      <c r="C26" s="38"/>
      <c r="D26" s="38"/>
      <c r="E26" s="38"/>
      <c r="F26" s="38"/>
      <c r="G26" s="38"/>
      <c r="H26" s="7">
        <v>2</v>
      </c>
      <c r="I26" s="7" t="s">
        <v>99</v>
      </c>
      <c r="J26" s="7">
        <v>1.1000000000000001</v>
      </c>
      <c r="K26" s="7">
        <f t="shared" si="2"/>
        <v>2.2000000000000002</v>
      </c>
      <c r="L26" s="7"/>
      <c r="M26" s="65"/>
      <c r="N26" s="65"/>
      <c r="O26" s="45" t="s">
        <v>74</v>
      </c>
    </row>
    <row r="27" spans="1:15" x14ac:dyDescent="0.3">
      <c r="A27" s="13">
        <v>1550</v>
      </c>
      <c r="B27" s="38" t="s">
        <v>60</v>
      </c>
      <c r="C27" s="38"/>
      <c r="D27" s="38"/>
      <c r="E27" s="38"/>
      <c r="F27" s="38"/>
      <c r="G27" s="38"/>
      <c r="H27" s="9">
        <v>2</v>
      </c>
      <c r="I27" s="7" t="s">
        <v>99</v>
      </c>
      <c r="J27" s="10">
        <v>1.1000000000000001</v>
      </c>
      <c r="K27" s="7">
        <f t="shared" si="2"/>
        <v>2.2000000000000002</v>
      </c>
      <c r="L27" s="9"/>
      <c r="M27" s="65"/>
      <c r="N27" s="65"/>
      <c r="O27" s="45"/>
    </row>
    <row r="28" spans="1:15" x14ac:dyDescent="0.3">
      <c r="A28" s="6"/>
      <c r="B28" s="38" t="s">
        <v>64</v>
      </c>
      <c r="C28" s="38"/>
      <c r="D28" s="38"/>
      <c r="E28" s="38"/>
      <c r="F28" s="38"/>
      <c r="G28" s="38"/>
      <c r="H28" s="7">
        <v>2</v>
      </c>
      <c r="I28" s="7" t="s">
        <v>99</v>
      </c>
      <c r="J28" s="7">
        <v>1.1000000000000001</v>
      </c>
      <c r="K28" s="7">
        <f t="shared" si="2"/>
        <v>2.2000000000000002</v>
      </c>
      <c r="L28" s="7"/>
      <c r="M28" s="65"/>
      <c r="N28" s="65"/>
      <c r="O28" s="45"/>
    </row>
    <row r="29" spans="1:15" x14ac:dyDescent="0.3">
      <c r="A29" s="6"/>
      <c r="B29" s="46" t="s">
        <v>75</v>
      </c>
      <c r="C29" s="46"/>
      <c r="D29" s="46"/>
      <c r="E29" s="46"/>
      <c r="F29" s="46"/>
      <c r="G29" s="46"/>
      <c r="H29" s="7">
        <v>1</v>
      </c>
      <c r="I29" s="7" t="s">
        <v>99</v>
      </c>
      <c r="J29" s="7">
        <v>2.1</v>
      </c>
      <c r="K29" s="7">
        <f t="shared" si="2"/>
        <v>2.1</v>
      </c>
      <c r="L29" s="7"/>
      <c r="M29" s="65"/>
      <c r="N29" s="65"/>
      <c r="O29" s="45"/>
    </row>
    <row r="30" spans="1:15" x14ac:dyDescent="0.3">
      <c r="A30" s="29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65"/>
      <c r="N30" s="65"/>
      <c r="O30" s="45"/>
    </row>
    <row r="31" spans="1:15" x14ac:dyDescent="0.3">
      <c r="A31" s="24" t="s">
        <v>33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1">
        <v>0</v>
      </c>
      <c r="M31" s="65"/>
      <c r="N31" s="65"/>
      <c r="O31" s="45"/>
    </row>
    <row r="32" spans="1:15" x14ac:dyDescent="0.3">
      <c r="A32" s="8" t="s">
        <v>32</v>
      </c>
      <c r="B32" s="30" t="s">
        <v>28</v>
      </c>
      <c r="C32" s="30"/>
      <c r="D32" s="30"/>
      <c r="E32" s="30"/>
      <c r="F32" s="30"/>
      <c r="G32" s="30"/>
      <c r="H32" s="8" t="s">
        <v>27</v>
      </c>
      <c r="I32" s="8" t="s">
        <v>26</v>
      </c>
      <c r="J32" s="8" t="s">
        <v>31</v>
      </c>
      <c r="K32" s="8" t="s">
        <v>30</v>
      </c>
      <c r="L32" s="8" t="s">
        <v>13</v>
      </c>
      <c r="M32" s="65"/>
      <c r="N32" s="65"/>
      <c r="O32" s="45"/>
    </row>
    <row r="33" spans="1:15" x14ac:dyDescent="0.3">
      <c r="A33" s="6"/>
      <c r="B33" s="21" t="s">
        <v>68</v>
      </c>
      <c r="C33" s="22"/>
      <c r="D33" s="22"/>
      <c r="E33" s="22"/>
      <c r="F33" s="22"/>
      <c r="G33" s="23"/>
      <c r="H33" s="7">
        <v>93</v>
      </c>
      <c r="I33" s="7" t="s">
        <v>18</v>
      </c>
      <c r="J33" s="7">
        <v>1.1000000000000001</v>
      </c>
      <c r="K33" s="7">
        <f>ROUNDUP(H33*J33,0)</f>
        <v>103</v>
      </c>
      <c r="L33" s="7"/>
      <c r="M33" s="65"/>
      <c r="N33" s="65"/>
      <c r="O33" s="45"/>
    </row>
    <row r="34" spans="1:15" x14ac:dyDescent="0.3">
      <c r="A34" s="6"/>
      <c r="B34" s="21" t="s">
        <v>70</v>
      </c>
      <c r="C34" s="22"/>
      <c r="D34" s="22"/>
      <c r="E34" s="22"/>
      <c r="F34" s="22"/>
      <c r="G34" s="23"/>
      <c r="H34" s="7">
        <v>1</v>
      </c>
      <c r="I34" s="7" t="s">
        <v>99</v>
      </c>
      <c r="J34" s="7">
        <v>1.1000000000000001</v>
      </c>
      <c r="K34" s="7">
        <f t="shared" ref="K34:K38" si="3">ROUNDUP(H34*J34,0)</f>
        <v>2</v>
      </c>
      <c r="L34" s="7"/>
      <c r="M34" s="65"/>
      <c r="N34" s="65"/>
      <c r="O34" s="45"/>
    </row>
    <row r="35" spans="1:15" x14ac:dyDescent="0.3">
      <c r="A35" s="6">
        <v>1778</v>
      </c>
      <c r="B35" s="47" t="s">
        <v>72</v>
      </c>
      <c r="C35" s="48"/>
      <c r="D35" s="48"/>
      <c r="E35" s="48"/>
      <c r="F35" s="48"/>
      <c r="G35" s="49"/>
      <c r="H35" s="7">
        <v>26</v>
      </c>
      <c r="I35" s="7" t="s">
        <v>99</v>
      </c>
      <c r="J35" s="7">
        <v>1.1000000000000001</v>
      </c>
      <c r="K35" s="7">
        <f t="shared" si="3"/>
        <v>29</v>
      </c>
      <c r="L35" s="7"/>
      <c r="M35" s="65"/>
      <c r="N35" s="65"/>
      <c r="O35" s="45"/>
    </row>
    <row r="36" spans="1:15" x14ac:dyDescent="0.3">
      <c r="A36" s="6">
        <v>2801</v>
      </c>
      <c r="B36" s="21" t="s">
        <v>73</v>
      </c>
      <c r="C36" s="22"/>
      <c r="D36" s="22"/>
      <c r="E36" s="22"/>
      <c r="F36" s="22"/>
      <c r="G36" s="23"/>
      <c r="H36" s="7">
        <v>26</v>
      </c>
      <c r="I36" s="7" t="s">
        <v>99</v>
      </c>
      <c r="J36" s="7">
        <v>1.1000000000000001</v>
      </c>
      <c r="K36" s="7">
        <f t="shared" si="3"/>
        <v>29</v>
      </c>
      <c r="L36" s="7"/>
      <c r="M36" s="65"/>
      <c r="N36" s="65"/>
      <c r="O36" s="45"/>
    </row>
    <row r="37" spans="1:15" x14ac:dyDescent="0.3">
      <c r="A37" s="13">
        <v>1550</v>
      </c>
      <c r="B37" s="21" t="s">
        <v>71</v>
      </c>
      <c r="C37" s="22"/>
      <c r="D37" s="22"/>
      <c r="E37" s="22"/>
      <c r="F37" s="22"/>
      <c r="G37" s="23"/>
      <c r="H37" s="9">
        <v>26</v>
      </c>
      <c r="I37" s="7" t="s">
        <v>99</v>
      </c>
      <c r="J37" s="10">
        <v>1.1000000000000001</v>
      </c>
      <c r="K37" s="7">
        <f t="shared" si="3"/>
        <v>29</v>
      </c>
      <c r="L37" s="9"/>
      <c r="M37" s="65"/>
      <c r="N37" s="65"/>
      <c r="O37" s="45"/>
    </row>
    <row r="38" spans="1:15" x14ac:dyDescent="0.3">
      <c r="A38" s="6"/>
      <c r="B38" s="21" t="s">
        <v>64</v>
      </c>
      <c r="C38" s="22"/>
      <c r="D38" s="22"/>
      <c r="E38" s="22"/>
      <c r="F38" s="22"/>
      <c r="G38" s="23"/>
      <c r="H38" s="7">
        <v>26</v>
      </c>
      <c r="I38" s="7" t="s">
        <v>99</v>
      </c>
      <c r="J38" s="7">
        <v>1.1000000000000001</v>
      </c>
      <c r="K38" s="7">
        <f t="shared" si="3"/>
        <v>29</v>
      </c>
      <c r="L38" s="7"/>
      <c r="M38" s="65"/>
      <c r="N38" s="65"/>
      <c r="O38" s="45"/>
    </row>
    <row r="39" spans="1:15" x14ac:dyDescent="0.3">
      <c r="A39" s="6"/>
      <c r="B39" s="21"/>
      <c r="C39" s="22"/>
      <c r="D39" s="22"/>
      <c r="E39" s="22"/>
      <c r="F39" s="22"/>
      <c r="G39" s="23"/>
      <c r="H39" s="7"/>
      <c r="I39" s="7"/>
      <c r="J39" s="7"/>
      <c r="K39" s="7"/>
      <c r="L39" s="7"/>
      <c r="M39" s="65"/>
      <c r="N39" s="65"/>
      <c r="O39" s="45"/>
    </row>
    <row r="40" spans="1:15" x14ac:dyDescent="0.3">
      <c r="A40" s="24" t="s">
        <v>29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65"/>
      <c r="N40" s="65"/>
      <c r="O40" s="45"/>
    </row>
    <row r="41" spans="1:15" x14ac:dyDescent="0.3">
      <c r="A41" s="26" t="s">
        <v>28</v>
      </c>
      <c r="B41" s="27"/>
      <c r="C41" s="27"/>
      <c r="D41" s="27"/>
      <c r="E41" s="27"/>
      <c r="F41" s="27"/>
      <c r="G41" s="28"/>
      <c r="H41" s="8" t="s">
        <v>27</v>
      </c>
      <c r="I41" s="8" t="s">
        <v>26</v>
      </c>
      <c r="J41" s="8" t="s">
        <v>25</v>
      </c>
      <c r="K41" s="8" t="s">
        <v>24</v>
      </c>
      <c r="L41" s="8" t="s">
        <v>13</v>
      </c>
      <c r="M41" s="65"/>
      <c r="N41" s="65"/>
      <c r="O41" s="45"/>
    </row>
    <row r="42" spans="1:15" x14ac:dyDescent="0.3">
      <c r="A42" s="20" t="s">
        <v>20</v>
      </c>
      <c r="B42" s="20"/>
      <c r="C42" s="20"/>
      <c r="D42" s="20"/>
      <c r="E42" s="20"/>
      <c r="F42" s="20"/>
      <c r="G42" s="20"/>
      <c r="H42" s="7">
        <v>113</v>
      </c>
      <c r="I42" s="7" t="s">
        <v>18</v>
      </c>
      <c r="J42" s="57">
        <v>0.22500000000000001</v>
      </c>
      <c r="K42" s="7">
        <f>ROUNDUP(J42*H42,0)</f>
        <v>26</v>
      </c>
      <c r="L42" s="6"/>
      <c r="M42" s="65"/>
      <c r="N42" s="65"/>
      <c r="O42" s="45"/>
    </row>
    <row r="43" spans="1:15" x14ac:dyDescent="0.3">
      <c r="A43" s="41" t="s">
        <v>76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60"/>
      <c r="N43" s="66"/>
      <c r="O43" s="45"/>
    </row>
    <row r="44" spans="1:15" x14ac:dyDescent="0.3">
      <c r="A44" s="17" t="s">
        <v>92</v>
      </c>
      <c r="B44" s="44" t="s">
        <v>91</v>
      </c>
      <c r="C44" s="44"/>
      <c r="D44" s="44"/>
      <c r="E44" s="44"/>
      <c r="F44" s="44"/>
      <c r="G44" s="44"/>
      <c r="H44" s="17"/>
      <c r="I44" s="17"/>
      <c r="J44" s="17"/>
      <c r="K44" s="17" t="s">
        <v>27</v>
      </c>
      <c r="L44" s="17" t="s">
        <v>13</v>
      </c>
      <c r="M44" s="60"/>
      <c r="N44" s="66"/>
      <c r="O44" s="45"/>
    </row>
    <row r="45" spans="1:15" x14ac:dyDescent="0.3">
      <c r="A45" s="18">
        <v>2049</v>
      </c>
      <c r="B45" s="42" t="s">
        <v>77</v>
      </c>
      <c r="C45" s="42"/>
      <c r="D45" s="42"/>
      <c r="E45" s="42"/>
      <c r="F45" s="42"/>
      <c r="G45" s="42"/>
      <c r="H45" s="2"/>
      <c r="I45" s="2"/>
      <c r="J45" s="2"/>
      <c r="K45" s="2">
        <v>27</v>
      </c>
      <c r="L45" s="2"/>
      <c r="M45" s="60"/>
      <c r="N45" s="66"/>
      <c r="O45" s="45"/>
    </row>
    <row r="46" spans="1:15" x14ac:dyDescent="0.3">
      <c r="A46" s="18">
        <v>1601</v>
      </c>
      <c r="B46" s="42" t="s">
        <v>78</v>
      </c>
      <c r="C46" s="42"/>
      <c r="D46" s="42"/>
      <c r="E46" s="42"/>
      <c r="F46" s="42"/>
      <c r="G46" s="42"/>
      <c r="H46" s="2"/>
      <c r="I46" s="2"/>
      <c r="J46" s="2"/>
      <c r="K46" s="2">
        <v>86</v>
      </c>
      <c r="L46" s="2"/>
      <c r="M46" s="60"/>
      <c r="N46" s="66"/>
      <c r="O46" s="45"/>
    </row>
    <row r="47" spans="1:15" x14ac:dyDescent="0.3">
      <c r="A47" s="18">
        <v>12784</v>
      </c>
      <c r="B47" s="42" t="s">
        <v>79</v>
      </c>
      <c r="C47" s="42"/>
      <c r="D47" s="42"/>
      <c r="E47" s="42"/>
      <c r="F47" s="42"/>
      <c r="G47" s="42"/>
      <c r="H47" s="2"/>
      <c r="I47" s="2"/>
      <c r="J47" s="2"/>
      <c r="K47" s="2">
        <v>29</v>
      </c>
      <c r="L47" s="2"/>
      <c r="M47" s="60"/>
      <c r="N47" s="66"/>
      <c r="O47" s="45"/>
    </row>
    <row r="48" spans="1:15" x14ac:dyDescent="0.3">
      <c r="A48" s="18">
        <v>12100</v>
      </c>
      <c r="B48" s="42" t="s">
        <v>80</v>
      </c>
      <c r="C48" s="42"/>
      <c r="D48" s="42"/>
      <c r="E48" s="42"/>
      <c r="F48" s="42"/>
      <c r="G48" s="42"/>
      <c r="H48" s="2"/>
      <c r="I48" s="2"/>
      <c r="J48" s="2"/>
      <c r="K48" s="2">
        <v>98</v>
      </c>
      <c r="L48" s="2"/>
      <c r="M48" s="60"/>
      <c r="N48" s="66"/>
      <c r="O48" s="45"/>
    </row>
    <row r="49" spans="1:15" x14ac:dyDescent="0.3">
      <c r="A49" s="18">
        <v>1862</v>
      </c>
      <c r="B49" s="42" t="s">
        <v>81</v>
      </c>
      <c r="C49" s="42"/>
      <c r="D49" s="42"/>
      <c r="E49" s="42"/>
      <c r="F49" s="42"/>
      <c r="G49" s="42"/>
      <c r="H49" s="2"/>
      <c r="I49" s="2"/>
      <c r="J49" s="2"/>
      <c r="K49" s="2">
        <v>56</v>
      </c>
      <c r="L49" s="2"/>
      <c r="M49" s="60"/>
      <c r="N49" s="66"/>
      <c r="O49" s="45"/>
    </row>
    <row r="50" spans="1:15" x14ac:dyDescent="0.3">
      <c r="A50" s="18">
        <v>1853</v>
      </c>
      <c r="B50" s="42" t="s">
        <v>82</v>
      </c>
      <c r="C50" s="42"/>
      <c r="D50" s="42"/>
      <c r="E50" s="42"/>
      <c r="F50" s="42"/>
      <c r="G50" s="42"/>
      <c r="H50" s="2"/>
      <c r="I50" s="2"/>
      <c r="J50" s="2"/>
      <c r="K50" s="2">
        <v>56</v>
      </c>
      <c r="L50" s="2"/>
      <c r="M50" s="60"/>
      <c r="N50" s="66"/>
      <c r="O50" s="45"/>
    </row>
    <row r="51" spans="1:15" x14ac:dyDescent="0.3">
      <c r="A51" s="18">
        <v>2179</v>
      </c>
      <c r="B51" s="42" t="s">
        <v>83</v>
      </c>
      <c r="C51" s="42"/>
      <c r="D51" s="42"/>
      <c r="E51" s="42"/>
      <c r="F51" s="42"/>
      <c r="G51" s="42"/>
      <c r="H51" s="2"/>
      <c r="I51" s="2"/>
      <c r="J51" s="2"/>
      <c r="K51" s="2">
        <v>56</v>
      </c>
      <c r="L51" s="2"/>
      <c r="M51" s="60"/>
      <c r="N51" s="66"/>
      <c r="O51" s="45"/>
    </row>
    <row r="52" spans="1:15" x14ac:dyDescent="0.3">
      <c r="A52" s="18">
        <v>1747</v>
      </c>
      <c r="B52" s="42" t="s">
        <v>84</v>
      </c>
      <c r="C52" s="42"/>
      <c r="D52" s="42"/>
      <c r="E52" s="42"/>
      <c r="F52" s="42"/>
      <c r="G52" s="42"/>
      <c r="H52" s="2"/>
      <c r="I52" s="2"/>
      <c r="J52" s="2"/>
      <c r="K52" s="2">
        <v>56</v>
      </c>
      <c r="L52" s="2"/>
      <c r="M52" s="60"/>
      <c r="N52" s="66"/>
      <c r="O52" s="45"/>
    </row>
    <row r="53" spans="1:15" x14ac:dyDescent="0.3">
      <c r="A53" s="18">
        <v>2230</v>
      </c>
      <c r="B53" s="42" t="s">
        <v>85</v>
      </c>
      <c r="C53" s="42"/>
      <c r="D53" s="42"/>
      <c r="E53" s="42"/>
      <c r="F53" s="42"/>
      <c r="G53" s="42"/>
      <c r="H53" s="2"/>
      <c r="I53" s="2"/>
      <c r="J53" s="2"/>
      <c r="K53" s="2">
        <v>28</v>
      </c>
      <c r="L53" s="2"/>
      <c r="M53" s="60"/>
      <c r="N53" s="66"/>
      <c r="O53" s="45"/>
    </row>
    <row r="54" spans="1:15" x14ac:dyDescent="0.3">
      <c r="A54" s="41" t="s">
        <v>76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60"/>
      <c r="N54" s="66"/>
      <c r="O54" s="16"/>
    </row>
    <row r="55" spans="1:15" x14ac:dyDescent="0.3">
      <c r="A55" s="17" t="s">
        <v>92</v>
      </c>
      <c r="B55" s="43" t="s">
        <v>91</v>
      </c>
      <c r="C55" s="43"/>
      <c r="D55" s="43"/>
      <c r="E55" s="43"/>
      <c r="F55" s="43"/>
      <c r="G55" s="43"/>
      <c r="I55" s="19"/>
      <c r="J55" s="19"/>
      <c r="K55" s="19" t="s">
        <v>27</v>
      </c>
      <c r="L55" s="19" t="s">
        <v>13</v>
      </c>
      <c r="M55" s="60"/>
      <c r="N55" s="66"/>
    </row>
    <row r="56" spans="1:15" x14ac:dyDescent="0.3">
      <c r="A56" s="18">
        <v>1822</v>
      </c>
      <c r="B56" s="40" t="s">
        <v>93</v>
      </c>
      <c r="C56" s="40"/>
      <c r="D56" s="40"/>
      <c r="E56" s="40"/>
      <c r="F56" s="40"/>
      <c r="G56" s="40"/>
      <c r="H56" s="2"/>
      <c r="I56" s="2"/>
      <c r="J56" s="2"/>
      <c r="K56" s="2">
        <v>55</v>
      </c>
      <c r="L56" s="1"/>
      <c r="M56" s="60"/>
      <c r="N56" s="66"/>
    </row>
    <row r="57" spans="1:15" x14ac:dyDescent="0.3">
      <c r="A57" s="18">
        <v>1810</v>
      </c>
      <c r="B57" s="40" t="s">
        <v>94</v>
      </c>
      <c r="C57" s="40"/>
      <c r="D57" s="40"/>
      <c r="E57" s="40"/>
      <c r="F57" s="40"/>
      <c r="G57" s="40"/>
      <c r="H57" s="2"/>
      <c r="I57" s="2"/>
      <c r="J57" s="2"/>
      <c r="K57" s="2">
        <v>1</v>
      </c>
      <c r="L57" s="1"/>
      <c r="M57" s="60"/>
      <c r="N57" s="66"/>
    </row>
    <row r="58" spans="1:15" x14ac:dyDescent="0.3">
      <c r="A58" s="18">
        <v>2386</v>
      </c>
      <c r="B58" s="40" t="s">
        <v>86</v>
      </c>
      <c r="C58" s="40"/>
      <c r="D58" s="40"/>
      <c r="E58" s="40"/>
      <c r="F58" s="40"/>
      <c r="G58" s="40"/>
      <c r="H58" s="2"/>
      <c r="I58" s="2"/>
      <c r="J58" s="2"/>
      <c r="K58" s="2">
        <v>56</v>
      </c>
      <c r="L58" s="1"/>
      <c r="M58" s="60"/>
      <c r="N58" s="66"/>
    </row>
    <row r="59" spans="1:15" x14ac:dyDescent="0.3">
      <c r="A59" s="18">
        <v>2215</v>
      </c>
      <c r="B59" s="39" t="s">
        <v>87</v>
      </c>
      <c r="C59" s="39"/>
      <c r="D59" s="39"/>
      <c r="E59" s="39"/>
      <c r="F59" s="39"/>
      <c r="G59" s="39"/>
      <c r="H59" s="2"/>
      <c r="I59" s="2"/>
      <c r="J59" s="2"/>
      <c r="K59" s="2">
        <v>56</v>
      </c>
      <c r="L59" s="1"/>
      <c r="M59" s="60"/>
      <c r="N59" s="66"/>
    </row>
    <row r="60" spans="1:15" x14ac:dyDescent="0.3">
      <c r="A60" s="2"/>
      <c r="B60" s="39" t="s">
        <v>88</v>
      </c>
      <c r="C60" s="39"/>
      <c r="D60" s="39"/>
      <c r="E60" s="39"/>
      <c r="F60" s="39"/>
      <c r="G60" s="39"/>
      <c r="H60" s="2"/>
      <c r="I60" s="2"/>
      <c r="J60" s="2"/>
      <c r="K60" s="2">
        <v>56</v>
      </c>
      <c r="L60" s="1"/>
      <c r="M60" s="60"/>
      <c r="N60" s="66"/>
    </row>
    <row r="61" spans="1:15" x14ac:dyDescent="0.3">
      <c r="A61" s="2">
        <v>1705</v>
      </c>
      <c r="B61" s="39" t="s">
        <v>89</v>
      </c>
      <c r="C61" s="39"/>
      <c r="D61" s="39"/>
      <c r="E61" s="39"/>
      <c r="F61" s="39"/>
      <c r="G61" s="39"/>
      <c r="H61" s="2"/>
      <c r="I61" s="2"/>
      <c r="J61" s="2"/>
      <c r="K61" s="2">
        <v>56</v>
      </c>
      <c r="L61" s="1"/>
      <c r="M61" s="60"/>
      <c r="N61" s="66"/>
    </row>
    <row r="62" spans="1:15" x14ac:dyDescent="0.3">
      <c r="A62" s="2"/>
      <c r="B62" s="40" t="s">
        <v>90</v>
      </c>
      <c r="C62" s="40"/>
      <c r="D62" s="40"/>
      <c r="E62" s="40"/>
      <c r="F62" s="40"/>
      <c r="G62" s="40"/>
      <c r="H62" s="2"/>
      <c r="I62" s="2"/>
      <c r="J62" s="2"/>
      <c r="K62" s="2">
        <v>56</v>
      </c>
      <c r="L62" s="1"/>
      <c r="M62" s="60"/>
      <c r="N62" s="66"/>
    </row>
    <row r="63" spans="1:15" x14ac:dyDescent="0.3">
      <c r="A63" s="29" t="s">
        <v>53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5" x14ac:dyDescent="0.3">
      <c r="A64" s="35" t="s">
        <v>33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11">
        <v>0</v>
      </c>
    </row>
    <row r="65" spans="1:12" x14ac:dyDescent="0.3">
      <c r="A65" s="8" t="s">
        <v>32</v>
      </c>
      <c r="B65" s="30" t="s">
        <v>28</v>
      </c>
      <c r="C65" s="30"/>
      <c r="D65" s="30"/>
      <c r="E65" s="30"/>
      <c r="F65" s="30"/>
      <c r="G65" s="30"/>
      <c r="H65" s="8" t="s">
        <v>27</v>
      </c>
      <c r="I65" s="8" t="s">
        <v>26</v>
      </c>
      <c r="J65" s="8" t="s">
        <v>31</v>
      </c>
      <c r="K65" s="8" t="s">
        <v>30</v>
      </c>
      <c r="L65" s="8" t="s">
        <v>13</v>
      </c>
    </row>
    <row r="66" spans="1:12" x14ac:dyDescent="0.3">
      <c r="A66" s="6">
        <v>1543</v>
      </c>
      <c r="B66" s="38" t="s">
        <v>51</v>
      </c>
      <c r="C66" s="38"/>
      <c r="D66" s="38"/>
      <c r="E66" s="38"/>
      <c r="F66" s="38"/>
      <c r="G66" s="38"/>
      <c r="H66" s="7">
        <v>11</v>
      </c>
      <c r="I66" s="7" t="s">
        <v>36</v>
      </c>
      <c r="J66" s="7">
        <v>1</v>
      </c>
      <c r="K66" s="7">
        <v>11</v>
      </c>
      <c r="L66" s="7"/>
    </row>
    <row r="67" spans="1:12" x14ac:dyDescent="0.3">
      <c r="A67" s="6">
        <v>2062</v>
      </c>
      <c r="B67" s="38" t="s">
        <v>50</v>
      </c>
      <c r="C67" s="38"/>
      <c r="D67" s="38"/>
      <c r="E67" s="38"/>
      <c r="F67" s="38"/>
      <c r="G67" s="38"/>
      <c r="H67" s="7">
        <v>13</v>
      </c>
      <c r="I67" s="7" t="s">
        <v>36</v>
      </c>
      <c r="J67" s="7">
        <v>1</v>
      </c>
      <c r="K67" s="7">
        <v>13</v>
      </c>
      <c r="L67" s="7"/>
    </row>
    <row r="68" spans="1:12" x14ac:dyDescent="0.3">
      <c r="A68" s="6">
        <v>1615</v>
      </c>
      <c r="B68" s="38" t="s">
        <v>49</v>
      </c>
      <c r="C68" s="38"/>
      <c r="D68" s="38"/>
      <c r="E68" s="38"/>
      <c r="F68" s="38"/>
      <c r="G68" s="38"/>
      <c r="H68" s="7">
        <v>54</v>
      </c>
      <c r="I68" s="7" t="s">
        <v>36</v>
      </c>
      <c r="J68" s="7">
        <v>1</v>
      </c>
      <c r="K68" s="7">
        <v>54</v>
      </c>
      <c r="L68" s="7"/>
    </row>
    <row r="69" spans="1:12" x14ac:dyDescent="0.3">
      <c r="A69" s="6">
        <v>1628</v>
      </c>
      <c r="B69" s="38" t="s">
        <v>48</v>
      </c>
      <c r="C69" s="38"/>
      <c r="D69" s="38"/>
      <c r="E69" s="38"/>
      <c r="F69" s="38"/>
      <c r="G69" s="38"/>
      <c r="H69" s="7">
        <v>92</v>
      </c>
      <c r="I69" s="7" t="s">
        <v>18</v>
      </c>
      <c r="J69" s="7">
        <v>1</v>
      </c>
      <c r="K69" s="7">
        <v>92</v>
      </c>
      <c r="L69" s="7"/>
    </row>
    <row r="70" spans="1:12" x14ac:dyDescent="0.3">
      <c r="A70" s="6">
        <v>14053</v>
      </c>
      <c r="B70" s="38" t="s">
        <v>47</v>
      </c>
      <c r="C70" s="38"/>
      <c r="D70" s="38"/>
      <c r="E70" s="38"/>
      <c r="F70" s="38"/>
      <c r="G70" s="38"/>
      <c r="H70" s="9">
        <v>645</v>
      </c>
      <c r="I70" s="7" t="s">
        <v>36</v>
      </c>
      <c r="J70" s="10">
        <v>1.1000000000000001</v>
      </c>
      <c r="K70" s="7">
        <v>710</v>
      </c>
      <c r="L70" s="9"/>
    </row>
    <row r="71" spans="1:12" x14ac:dyDescent="0.3">
      <c r="A71" s="6">
        <v>1909</v>
      </c>
      <c r="B71" s="38" t="s">
        <v>46</v>
      </c>
      <c r="C71" s="38"/>
      <c r="D71" s="38"/>
      <c r="E71" s="38"/>
      <c r="F71" s="38"/>
      <c r="G71" s="38"/>
      <c r="H71" s="7">
        <v>54</v>
      </c>
      <c r="I71" s="7" t="s">
        <v>36</v>
      </c>
      <c r="J71" s="7">
        <v>1</v>
      </c>
      <c r="K71" s="7">
        <v>54</v>
      </c>
      <c r="L71" s="7"/>
    </row>
    <row r="72" spans="1:12" x14ac:dyDescent="0.3">
      <c r="A72" s="36" t="s">
        <v>29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</row>
    <row r="73" spans="1:12" x14ac:dyDescent="0.3">
      <c r="A73" s="26" t="s">
        <v>28</v>
      </c>
      <c r="B73" s="27"/>
      <c r="C73" s="27"/>
      <c r="D73" s="27"/>
      <c r="E73" s="27"/>
      <c r="F73" s="27"/>
      <c r="G73" s="28"/>
      <c r="H73" s="8" t="s">
        <v>27</v>
      </c>
      <c r="I73" s="8" t="s">
        <v>26</v>
      </c>
      <c r="J73" s="8" t="s">
        <v>25</v>
      </c>
      <c r="K73" s="8" t="s">
        <v>24</v>
      </c>
      <c r="L73" s="8" t="s">
        <v>13</v>
      </c>
    </row>
    <row r="74" spans="1:12" x14ac:dyDescent="0.3">
      <c r="A74" s="20" t="s">
        <v>22</v>
      </c>
      <c r="B74" s="20"/>
      <c r="C74" s="20"/>
      <c r="D74" s="20"/>
      <c r="E74" s="20"/>
      <c r="F74" s="20"/>
      <c r="G74" s="20"/>
      <c r="H74" s="7">
        <v>0</v>
      </c>
      <c r="I74" s="7" t="s">
        <v>18</v>
      </c>
      <c r="J74" s="12"/>
      <c r="K74" s="7">
        <v>0</v>
      </c>
      <c r="L74" s="6"/>
    </row>
    <row r="75" spans="1:12" x14ac:dyDescent="0.3">
      <c r="A75" s="20" t="s">
        <v>21</v>
      </c>
      <c r="B75" s="20"/>
      <c r="C75" s="20"/>
      <c r="D75" s="20"/>
      <c r="E75" s="20"/>
      <c r="F75" s="20"/>
      <c r="G75" s="20"/>
      <c r="H75" s="7"/>
      <c r="I75" s="7" t="s">
        <v>18</v>
      </c>
      <c r="J75" s="12"/>
      <c r="K75" s="7"/>
      <c r="L75" s="6"/>
    </row>
    <row r="76" spans="1:12" x14ac:dyDescent="0.3">
      <c r="A76" s="20" t="s">
        <v>20</v>
      </c>
      <c r="B76" s="20"/>
      <c r="C76" s="20"/>
      <c r="D76" s="20"/>
      <c r="E76" s="20"/>
      <c r="F76" s="20"/>
      <c r="G76" s="20"/>
      <c r="H76" s="7">
        <v>0</v>
      </c>
      <c r="I76" s="7" t="s">
        <v>18</v>
      </c>
      <c r="J76" s="12"/>
      <c r="K76" s="7">
        <v>0</v>
      </c>
      <c r="L76" s="6"/>
    </row>
    <row r="77" spans="1:12" x14ac:dyDescent="0.3">
      <c r="A77" s="20" t="s">
        <v>19</v>
      </c>
      <c r="B77" s="20"/>
      <c r="C77" s="20"/>
      <c r="D77" s="20"/>
      <c r="E77" s="20"/>
      <c r="F77" s="20"/>
      <c r="G77" s="20"/>
      <c r="H77" s="7">
        <f>K70</f>
        <v>710</v>
      </c>
      <c r="I77" s="7" t="s">
        <v>18</v>
      </c>
      <c r="J77" s="12">
        <v>4.4999999999999998E-2</v>
      </c>
      <c r="K77" s="7">
        <f>J77*H77</f>
        <v>31.95</v>
      </c>
      <c r="L77" s="6"/>
    </row>
    <row r="78" spans="1:12" x14ac:dyDescent="0.3">
      <c r="A78" s="29" t="s">
        <v>44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1:12" x14ac:dyDescent="0.3">
      <c r="A79" s="24" t="s">
        <v>33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11">
        <v>0</v>
      </c>
    </row>
    <row r="80" spans="1:12" x14ac:dyDescent="0.3">
      <c r="A80" s="8" t="s">
        <v>32</v>
      </c>
      <c r="B80" s="30" t="s">
        <v>28</v>
      </c>
      <c r="C80" s="30"/>
      <c r="D80" s="30"/>
      <c r="E80" s="30"/>
      <c r="F80" s="30"/>
      <c r="G80" s="30"/>
      <c r="H80" s="8" t="s">
        <v>27</v>
      </c>
      <c r="I80" s="8" t="s">
        <v>26</v>
      </c>
      <c r="J80" s="8" t="s">
        <v>31</v>
      </c>
      <c r="K80" s="8" t="s">
        <v>30</v>
      </c>
      <c r="L80" s="8" t="s">
        <v>13</v>
      </c>
    </row>
    <row r="81" spans="1:12" x14ac:dyDescent="0.3">
      <c r="A81" s="6">
        <v>1545</v>
      </c>
      <c r="B81" s="21" t="s">
        <v>43</v>
      </c>
      <c r="C81" s="22"/>
      <c r="D81" s="22"/>
      <c r="E81" s="22"/>
      <c r="F81" s="22"/>
      <c r="G81" s="23"/>
      <c r="H81" s="7">
        <v>45</v>
      </c>
      <c r="I81" s="7" t="s">
        <v>36</v>
      </c>
      <c r="J81" s="7">
        <v>1</v>
      </c>
      <c r="K81" s="7">
        <v>45</v>
      </c>
      <c r="L81" s="7"/>
    </row>
    <row r="82" spans="1:12" x14ac:dyDescent="0.3">
      <c r="A82" s="6">
        <v>2063</v>
      </c>
      <c r="B82" s="21" t="s">
        <v>42</v>
      </c>
      <c r="C82" s="22"/>
      <c r="D82" s="22"/>
      <c r="E82" s="22"/>
      <c r="F82" s="22"/>
      <c r="G82" s="23"/>
      <c r="H82" s="7">
        <v>44</v>
      </c>
      <c r="I82" s="7" t="s">
        <v>36</v>
      </c>
      <c r="J82" s="7">
        <v>1</v>
      </c>
      <c r="K82" s="7">
        <v>44</v>
      </c>
      <c r="L82" s="7"/>
    </row>
    <row r="83" spans="1:12" x14ac:dyDescent="0.3">
      <c r="A83" s="6">
        <v>1616</v>
      </c>
      <c r="B83" s="21" t="s">
        <v>41</v>
      </c>
      <c r="C83" s="22"/>
      <c r="D83" s="22"/>
      <c r="E83" s="22"/>
      <c r="F83" s="22"/>
      <c r="G83" s="23"/>
      <c r="H83" s="7">
        <v>54</v>
      </c>
      <c r="I83" s="7" t="s">
        <v>36</v>
      </c>
      <c r="J83" s="7">
        <v>1</v>
      </c>
      <c r="K83" s="7">
        <v>54</v>
      </c>
      <c r="L83" s="7"/>
    </row>
    <row r="84" spans="1:12" x14ac:dyDescent="0.3">
      <c r="A84" s="6">
        <v>1629</v>
      </c>
      <c r="B84" s="21" t="s">
        <v>40</v>
      </c>
      <c r="C84" s="22"/>
      <c r="D84" s="22"/>
      <c r="E84" s="22"/>
      <c r="F84" s="22"/>
      <c r="G84" s="23"/>
      <c r="H84" s="7">
        <v>131</v>
      </c>
      <c r="I84" s="7" t="s">
        <v>36</v>
      </c>
      <c r="J84" s="7">
        <v>1</v>
      </c>
      <c r="K84" s="7">
        <v>131</v>
      </c>
      <c r="L84" s="7"/>
    </row>
    <row r="85" spans="1:12" x14ac:dyDescent="0.3">
      <c r="A85" s="6">
        <v>2153</v>
      </c>
      <c r="B85" s="21" t="s">
        <v>39</v>
      </c>
      <c r="C85" s="22"/>
      <c r="D85" s="22"/>
      <c r="E85" s="22"/>
      <c r="F85" s="22"/>
      <c r="G85" s="23"/>
      <c r="H85" s="9">
        <v>245</v>
      </c>
      <c r="I85" s="7" t="s">
        <v>18</v>
      </c>
      <c r="J85" s="10">
        <v>1.1000000000000001</v>
      </c>
      <c r="K85" s="7">
        <v>270</v>
      </c>
      <c r="L85" s="9"/>
    </row>
    <row r="86" spans="1:12" x14ac:dyDescent="0.3">
      <c r="A86" s="6">
        <v>1909</v>
      </c>
      <c r="B86" s="21" t="s">
        <v>38</v>
      </c>
      <c r="C86" s="22"/>
      <c r="D86" s="22"/>
      <c r="E86" s="22"/>
      <c r="F86" s="22"/>
      <c r="G86" s="23"/>
      <c r="H86" s="7">
        <v>54</v>
      </c>
      <c r="I86" s="7" t="s">
        <v>36</v>
      </c>
      <c r="J86" s="7">
        <v>1</v>
      </c>
      <c r="K86" s="7">
        <v>54</v>
      </c>
      <c r="L86" s="7"/>
    </row>
    <row r="87" spans="1:12" x14ac:dyDescent="0.3">
      <c r="A87" s="6"/>
      <c r="B87" s="21" t="s">
        <v>37</v>
      </c>
      <c r="C87" s="22"/>
      <c r="D87" s="22"/>
      <c r="E87" s="22"/>
      <c r="F87" s="22"/>
      <c r="G87" s="23"/>
      <c r="H87" s="7">
        <v>44</v>
      </c>
      <c r="I87" s="7" t="s">
        <v>36</v>
      </c>
      <c r="J87" s="7">
        <v>1</v>
      </c>
      <c r="K87" s="7">
        <v>44</v>
      </c>
      <c r="L87" s="7"/>
    </row>
    <row r="88" spans="1:12" x14ac:dyDescent="0.3">
      <c r="A88" s="24" t="s">
        <v>29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</row>
    <row r="89" spans="1:12" x14ac:dyDescent="0.3">
      <c r="A89" s="26" t="s">
        <v>28</v>
      </c>
      <c r="B89" s="27"/>
      <c r="C89" s="27"/>
      <c r="D89" s="27"/>
      <c r="E89" s="27"/>
      <c r="F89" s="27"/>
      <c r="G89" s="28"/>
      <c r="H89" s="8" t="s">
        <v>27</v>
      </c>
      <c r="I89" s="8" t="s">
        <v>26</v>
      </c>
      <c r="J89" s="8" t="s">
        <v>25</v>
      </c>
      <c r="K89" s="8" t="s">
        <v>24</v>
      </c>
      <c r="L89" s="8" t="s">
        <v>13</v>
      </c>
    </row>
    <row r="90" spans="1:12" x14ac:dyDescent="0.3">
      <c r="A90" s="20" t="s">
        <v>22</v>
      </c>
      <c r="B90" s="20"/>
      <c r="C90" s="20"/>
      <c r="D90" s="20"/>
      <c r="E90" s="20"/>
      <c r="F90" s="20"/>
      <c r="G90" s="20"/>
      <c r="H90" s="7"/>
      <c r="I90" s="7" t="s">
        <v>18</v>
      </c>
      <c r="J90" s="12"/>
      <c r="K90" s="7"/>
      <c r="L90" s="6"/>
    </row>
    <row r="91" spans="1:12" x14ac:dyDescent="0.3">
      <c r="A91" s="20" t="s">
        <v>21</v>
      </c>
      <c r="B91" s="20"/>
      <c r="C91" s="20"/>
      <c r="D91" s="20"/>
      <c r="E91" s="20"/>
      <c r="F91" s="20"/>
      <c r="G91" s="20"/>
      <c r="H91" s="7"/>
      <c r="I91" s="7" t="s">
        <v>18</v>
      </c>
      <c r="J91" s="12"/>
      <c r="K91" s="7"/>
      <c r="L91" s="6"/>
    </row>
    <row r="92" spans="1:12" x14ac:dyDescent="0.3">
      <c r="A92" s="20" t="s">
        <v>20</v>
      </c>
      <c r="B92" s="20"/>
      <c r="C92" s="20"/>
      <c r="D92" s="20"/>
      <c r="E92" s="20"/>
      <c r="F92" s="20"/>
      <c r="G92" s="20"/>
      <c r="H92" s="7"/>
      <c r="I92" s="7" t="s">
        <v>18</v>
      </c>
      <c r="J92" s="12"/>
      <c r="K92" s="7"/>
      <c r="L92" s="6"/>
    </row>
    <row r="93" spans="1:12" x14ac:dyDescent="0.3">
      <c r="A93" s="20" t="s">
        <v>19</v>
      </c>
      <c r="B93" s="20"/>
      <c r="C93" s="20"/>
      <c r="D93" s="20"/>
      <c r="E93" s="20"/>
      <c r="F93" s="20"/>
      <c r="G93" s="20"/>
      <c r="H93" s="7">
        <f>K85</f>
        <v>270</v>
      </c>
      <c r="I93" s="7" t="s">
        <v>18</v>
      </c>
      <c r="J93" s="12">
        <v>4.4999999999999998E-2</v>
      </c>
      <c r="K93" s="7">
        <f>J93*H93</f>
        <v>12.15</v>
      </c>
      <c r="L93" s="6"/>
    </row>
    <row r="94" spans="1:12" x14ac:dyDescent="0.3">
      <c r="A94" s="29" t="s">
        <v>34</v>
      </c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1:12" x14ac:dyDescent="0.3">
      <c r="A95" s="24" t="s">
        <v>33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11">
        <v>0</v>
      </c>
    </row>
    <row r="96" spans="1:12" x14ac:dyDescent="0.3">
      <c r="A96" s="8" t="s">
        <v>32</v>
      </c>
      <c r="B96" s="30" t="s">
        <v>28</v>
      </c>
      <c r="C96" s="30"/>
      <c r="D96" s="30"/>
      <c r="E96" s="30"/>
      <c r="F96" s="30"/>
      <c r="G96" s="30"/>
      <c r="H96" s="8" t="s">
        <v>27</v>
      </c>
      <c r="I96" s="8" t="s">
        <v>26</v>
      </c>
      <c r="J96" s="8" t="s">
        <v>31</v>
      </c>
      <c r="K96" s="8" t="s">
        <v>30</v>
      </c>
      <c r="L96" s="8" t="s">
        <v>13</v>
      </c>
    </row>
    <row r="97" spans="1:12" x14ac:dyDescent="0.3">
      <c r="A97" s="6"/>
      <c r="B97" s="21" t="s">
        <v>3</v>
      </c>
      <c r="C97" s="22"/>
      <c r="D97" s="22"/>
      <c r="E97" s="22"/>
      <c r="F97" s="22"/>
      <c r="G97" s="23"/>
      <c r="H97" s="7">
        <v>15</v>
      </c>
      <c r="I97" s="7"/>
      <c r="J97" s="7">
        <v>1.1000000000000001</v>
      </c>
      <c r="K97" s="7">
        <f>J97*H97</f>
        <v>16.5</v>
      </c>
      <c r="L97" s="7"/>
    </row>
    <row r="98" spans="1:12" x14ac:dyDescent="0.3">
      <c r="A98" s="6"/>
      <c r="B98" s="21" t="s">
        <v>2</v>
      </c>
      <c r="C98" s="22"/>
      <c r="D98" s="22"/>
      <c r="E98" s="22"/>
      <c r="F98" s="22"/>
      <c r="G98" s="23"/>
      <c r="H98" s="7">
        <v>7</v>
      </c>
      <c r="I98" s="7"/>
      <c r="J98" s="7">
        <v>1.1000000000000001</v>
      </c>
      <c r="K98" s="7"/>
      <c r="L98" s="7"/>
    </row>
    <row r="99" spans="1:12" x14ac:dyDescent="0.3">
      <c r="A99" s="6"/>
      <c r="B99" s="21" t="s">
        <v>95</v>
      </c>
      <c r="C99" s="22"/>
      <c r="D99" s="22"/>
      <c r="E99" s="22"/>
      <c r="F99" s="22"/>
      <c r="G99" s="23"/>
      <c r="H99" s="7">
        <v>2</v>
      </c>
      <c r="I99" s="7"/>
      <c r="J99" s="7">
        <v>1.1000000000000001</v>
      </c>
      <c r="K99" s="7"/>
      <c r="L99" s="7"/>
    </row>
    <row r="100" spans="1:12" x14ac:dyDescent="0.3">
      <c r="A100" s="6">
        <v>1548</v>
      </c>
      <c r="B100" s="21" t="s">
        <v>96</v>
      </c>
      <c r="C100" s="22"/>
      <c r="D100" s="22"/>
      <c r="E100" s="22"/>
      <c r="F100" s="22"/>
      <c r="G100" s="23"/>
      <c r="H100" s="7">
        <v>4</v>
      </c>
      <c r="I100" s="7"/>
      <c r="J100" s="7">
        <v>1.1000000000000001</v>
      </c>
      <c r="K100" s="7"/>
      <c r="L100" s="7"/>
    </row>
    <row r="101" spans="1:12" x14ac:dyDescent="0.3">
      <c r="A101" s="6"/>
      <c r="B101" s="21" t="s">
        <v>97</v>
      </c>
      <c r="C101" s="22"/>
      <c r="D101" s="22"/>
      <c r="E101" s="22"/>
      <c r="F101" s="22"/>
      <c r="G101" s="23"/>
      <c r="H101" s="9">
        <v>2</v>
      </c>
      <c r="I101" s="7"/>
      <c r="J101" s="7">
        <v>1.1000000000000001</v>
      </c>
      <c r="K101" s="7"/>
      <c r="L101" s="9"/>
    </row>
    <row r="102" spans="1:12" x14ac:dyDescent="0.3">
      <c r="A102" s="6">
        <v>1553</v>
      </c>
      <c r="B102" s="21" t="s">
        <v>98</v>
      </c>
      <c r="C102" s="22"/>
      <c r="D102" s="22"/>
      <c r="E102" s="22"/>
      <c r="F102" s="22"/>
      <c r="G102" s="23"/>
      <c r="H102" s="7">
        <v>2</v>
      </c>
      <c r="I102" s="7"/>
      <c r="J102" s="7">
        <v>1.1000000000000001</v>
      </c>
      <c r="K102" s="7"/>
      <c r="L102" s="7"/>
    </row>
    <row r="103" spans="1:12" x14ac:dyDescent="0.3">
      <c r="A103" s="35" t="s">
        <v>29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</row>
    <row r="104" spans="1:12" x14ac:dyDescent="0.3">
      <c r="A104" s="30" t="s">
        <v>28</v>
      </c>
      <c r="B104" s="30"/>
      <c r="C104" s="30"/>
      <c r="D104" s="30"/>
      <c r="E104" s="30"/>
      <c r="F104" s="30"/>
      <c r="G104" s="30"/>
      <c r="H104" s="8" t="s">
        <v>27</v>
      </c>
      <c r="I104" s="8" t="s">
        <v>26</v>
      </c>
      <c r="J104" s="8" t="s">
        <v>25</v>
      </c>
      <c r="K104" s="8" t="s">
        <v>24</v>
      </c>
      <c r="L104" s="8" t="s">
        <v>13</v>
      </c>
    </row>
    <row r="105" spans="1:12" x14ac:dyDescent="0.3">
      <c r="A105" s="20" t="s">
        <v>22</v>
      </c>
      <c r="B105" s="20"/>
      <c r="C105" s="20"/>
      <c r="D105" s="20"/>
      <c r="E105" s="20"/>
      <c r="F105" s="20"/>
      <c r="G105" s="20"/>
      <c r="H105" s="7"/>
      <c r="I105" s="7" t="s">
        <v>18</v>
      </c>
      <c r="J105" s="12"/>
      <c r="K105" s="7"/>
      <c r="L105" s="6"/>
    </row>
    <row r="106" spans="1:12" x14ac:dyDescent="0.3">
      <c r="A106" s="20" t="s">
        <v>21</v>
      </c>
      <c r="B106" s="20"/>
      <c r="C106" s="20"/>
      <c r="D106" s="20"/>
      <c r="E106" s="20"/>
      <c r="F106" s="20"/>
      <c r="G106" s="20"/>
      <c r="H106" s="7"/>
      <c r="I106" s="7" t="s">
        <v>18</v>
      </c>
      <c r="J106" s="12"/>
      <c r="K106" s="7"/>
      <c r="L106" s="6"/>
    </row>
    <row r="107" spans="1:12" x14ac:dyDescent="0.3">
      <c r="A107" s="20" t="s">
        <v>20</v>
      </c>
      <c r="B107" s="20"/>
      <c r="C107" s="20"/>
      <c r="D107" s="20"/>
      <c r="E107" s="20"/>
      <c r="F107" s="20"/>
      <c r="G107" s="20"/>
      <c r="H107" s="7"/>
      <c r="I107" s="7" t="s">
        <v>18</v>
      </c>
      <c r="J107" s="12"/>
      <c r="K107" s="7"/>
      <c r="L107" s="6"/>
    </row>
    <row r="108" spans="1:12" x14ac:dyDescent="0.3">
      <c r="A108" s="20" t="s">
        <v>19</v>
      </c>
      <c r="B108" s="20"/>
      <c r="C108" s="20"/>
      <c r="D108" s="20"/>
      <c r="E108" s="20"/>
      <c r="F108" s="20"/>
      <c r="G108" s="20"/>
      <c r="H108" s="7">
        <f>K97</f>
        <v>16.5</v>
      </c>
      <c r="I108" s="7" t="s">
        <v>18</v>
      </c>
      <c r="J108" s="12">
        <v>0.3</v>
      </c>
      <c r="K108" s="7">
        <f>H108*J108</f>
        <v>4.95</v>
      </c>
      <c r="L108" s="6"/>
    </row>
  </sheetData>
  <mergeCells count="113">
    <mergeCell ref="A108:G108"/>
    <mergeCell ref="M1:N19"/>
    <mergeCell ref="M20:N42"/>
    <mergeCell ref="M43:N62"/>
    <mergeCell ref="A103:L103"/>
    <mergeCell ref="A104:G104"/>
    <mergeCell ref="A105:G105"/>
    <mergeCell ref="A106:G106"/>
    <mergeCell ref="A107:G107"/>
    <mergeCell ref="B98:G98"/>
    <mergeCell ref="B99:G99"/>
    <mergeCell ref="B100:G100"/>
    <mergeCell ref="B101:G101"/>
    <mergeCell ref="B102:G102"/>
    <mergeCell ref="A93:G93"/>
    <mergeCell ref="A94:L94"/>
    <mergeCell ref="A95:K95"/>
    <mergeCell ref="B96:G96"/>
    <mergeCell ref="B97:G97"/>
    <mergeCell ref="A88:L88"/>
    <mergeCell ref="A89:G89"/>
    <mergeCell ref="A90:G90"/>
    <mergeCell ref="A91:G91"/>
    <mergeCell ref="A92:G92"/>
    <mergeCell ref="B83:G83"/>
    <mergeCell ref="B84:G84"/>
    <mergeCell ref="B85:G85"/>
    <mergeCell ref="B86:G86"/>
    <mergeCell ref="B87:G87"/>
    <mergeCell ref="A78:L78"/>
    <mergeCell ref="A79:K79"/>
    <mergeCell ref="B80:G80"/>
    <mergeCell ref="B81:G81"/>
    <mergeCell ref="B82:G82"/>
    <mergeCell ref="A73:G73"/>
    <mergeCell ref="A74:G74"/>
    <mergeCell ref="A75:G75"/>
    <mergeCell ref="A76:G76"/>
    <mergeCell ref="A77:G77"/>
    <mergeCell ref="B68:G68"/>
    <mergeCell ref="B69:G69"/>
    <mergeCell ref="B70:G70"/>
    <mergeCell ref="B71:G71"/>
    <mergeCell ref="A72:L72"/>
    <mergeCell ref="A63:L63"/>
    <mergeCell ref="A64:K64"/>
    <mergeCell ref="B65:G65"/>
    <mergeCell ref="B66:G66"/>
    <mergeCell ref="B67:G67"/>
    <mergeCell ref="B58:G58"/>
    <mergeCell ref="B59:G59"/>
    <mergeCell ref="B60:G60"/>
    <mergeCell ref="B61:G61"/>
    <mergeCell ref="B62:G62"/>
    <mergeCell ref="B53:G53"/>
    <mergeCell ref="B55:G55"/>
    <mergeCell ref="B56:G56"/>
    <mergeCell ref="B57:G57"/>
    <mergeCell ref="A54:L54"/>
    <mergeCell ref="B48:G48"/>
    <mergeCell ref="B49:G49"/>
    <mergeCell ref="B50:G50"/>
    <mergeCell ref="B51:G51"/>
    <mergeCell ref="B52:G52"/>
    <mergeCell ref="B44:G44"/>
    <mergeCell ref="B45:G45"/>
    <mergeCell ref="B46:G46"/>
    <mergeCell ref="B47:G47"/>
    <mergeCell ref="A43:L43"/>
    <mergeCell ref="A42:G42"/>
    <mergeCell ref="B34:G34"/>
    <mergeCell ref="B36:G36"/>
    <mergeCell ref="B37:G37"/>
    <mergeCell ref="B38:G38"/>
    <mergeCell ref="B39:G39"/>
    <mergeCell ref="O26:O41"/>
    <mergeCell ref="B35:G35"/>
    <mergeCell ref="A40:L40"/>
    <mergeCell ref="A41:G41"/>
    <mergeCell ref="A30:L30"/>
    <mergeCell ref="A31:K31"/>
    <mergeCell ref="B32:G32"/>
    <mergeCell ref="B33:G33"/>
    <mergeCell ref="A20:L20"/>
    <mergeCell ref="A21:K21"/>
    <mergeCell ref="B22:G22"/>
    <mergeCell ref="B23:G23"/>
    <mergeCell ref="A19:G19"/>
    <mergeCell ref="B10:G10"/>
    <mergeCell ref="B24:G24"/>
    <mergeCell ref="B25:G25"/>
    <mergeCell ref="B26:G26"/>
    <mergeCell ref="B27:G27"/>
    <mergeCell ref="B28:G28"/>
    <mergeCell ref="A17:L17"/>
    <mergeCell ref="A18:G18"/>
    <mergeCell ref="B13:G13"/>
    <mergeCell ref="B14:G14"/>
    <mergeCell ref="B15:G15"/>
    <mergeCell ref="B16:G16"/>
    <mergeCell ref="A11:L11"/>
    <mergeCell ref="A12:K12"/>
    <mergeCell ref="O42:O53"/>
    <mergeCell ref="B29:G29"/>
    <mergeCell ref="A1:L1"/>
    <mergeCell ref="A2:K2"/>
    <mergeCell ref="B3:G3"/>
    <mergeCell ref="B4:G4"/>
    <mergeCell ref="B5:G5"/>
    <mergeCell ref="B6:G6"/>
    <mergeCell ref="B7:G7"/>
    <mergeCell ref="B8:G8"/>
    <mergeCell ref="B9:G9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A1C22-A02A-4CCF-BC1D-9AC51ADB11A4}">
  <dimension ref="A1:I59"/>
  <sheetViews>
    <sheetView tabSelected="1" topLeftCell="A29" workbookViewId="0">
      <selection activeCell="B12" sqref="B12:G12"/>
    </sheetView>
  </sheetViews>
  <sheetFormatPr defaultRowHeight="14.4" x14ac:dyDescent="0.3"/>
  <cols>
    <col min="9" max="9" width="14.6640625" bestFit="1" customWidth="1"/>
  </cols>
  <sheetData>
    <row r="1" spans="1:9" x14ac:dyDescent="0.3">
      <c r="A1" s="72" t="s">
        <v>16</v>
      </c>
      <c r="B1" s="73" t="s">
        <v>91</v>
      </c>
      <c r="C1" s="73"/>
      <c r="D1" s="73"/>
      <c r="E1" s="73"/>
      <c r="F1" s="73"/>
      <c r="G1" s="73"/>
      <c r="H1" s="72" t="s">
        <v>27</v>
      </c>
      <c r="I1" s="72" t="s">
        <v>13</v>
      </c>
    </row>
    <row r="2" spans="1:9" x14ac:dyDescent="0.3">
      <c r="A2" s="68">
        <v>14236</v>
      </c>
      <c r="B2" s="67" t="s">
        <v>56</v>
      </c>
      <c r="C2" s="67"/>
      <c r="D2" s="67"/>
      <c r="E2" s="67"/>
      <c r="F2" s="67"/>
      <c r="G2" s="67"/>
      <c r="H2" s="68">
        <v>53</v>
      </c>
      <c r="I2" s="74">
        <v>10000001979</v>
      </c>
    </row>
    <row r="3" spans="1:9" x14ac:dyDescent="0.3">
      <c r="A3" s="68">
        <v>14237</v>
      </c>
      <c r="B3" s="67" t="s">
        <v>57</v>
      </c>
      <c r="C3" s="67"/>
      <c r="D3" s="67"/>
      <c r="E3" s="67"/>
      <c r="F3" s="67"/>
      <c r="G3" s="67"/>
      <c r="H3" s="68">
        <v>16</v>
      </c>
      <c r="I3" s="74">
        <v>10000001979</v>
      </c>
    </row>
    <row r="4" spans="1:9" x14ac:dyDescent="0.3">
      <c r="A4" s="68">
        <v>14238</v>
      </c>
      <c r="B4" s="67" t="s">
        <v>58</v>
      </c>
      <c r="C4" s="67"/>
      <c r="D4" s="67"/>
      <c r="E4" s="67"/>
      <c r="F4" s="67"/>
      <c r="G4" s="67"/>
      <c r="H4" s="68">
        <v>2</v>
      </c>
      <c r="I4" s="74">
        <v>10000001979</v>
      </c>
    </row>
    <row r="5" spans="1:9" x14ac:dyDescent="0.3">
      <c r="A5" s="68">
        <v>14240</v>
      </c>
      <c r="B5" s="67" t="s">
        <v>59</v>
      </c>
      <c r="C5" s="67"/>
      <c r="D5" s="67"/>
      <c r="E5" s="67"/>
      <c r="F5" s="67"/>
      <c r="G5" s="67"/>
      <c r="H5" s="68">
        <v>3</v>
      </c>
      <c r="I5" s="74">
        <v>10000001979</v>
      </c>
    </row>
    <row r="6" spans="1:9" x14ac:dyDescent="0.3">
      <c r="A6" s="72">
        <v>1550</v>
      </c>
      <c r="B6" s="67" t="s">
        <v>60</v>
      </c>
      <c r="C6" s="67"/>
      <c r="D6" s="67"/>
      <c r="E6" s="67"/>
      <c r="F6" s="67"/>
      <c r="G6" s="67"/>
      <c r="H6" s="68">
        <v>2</v>
      </c>
      <c r="I6" s="74">
        <v>10000001979</v>
      </c>
    </row>
    <row r="7" spans="1:9" x14ac:dyDescent="0.3">
      <c r="A7" s="68">
        <v>2223</v>
      </c>
      <c r="B7" s="67" t="s">
        <v>64</v>
      </c>
      <c r="C7" s="67"/>
      <c r="D7" s="67"/>
      <c r="E7" s="67"/>
      <c r="F7" s="67"/>
      <c r="G7" s="67"/>
      <c r="H7" s="68">
        <v>2</v>
      </c>
      <c r="I7" s="74">
        <v>10000001979</v>
      </c>
    </row>
    <row r="8" spans="1:9" x14ac:dyDescent="0.3">
      <c r="A8" s="68">
        <v>2218</v>
      </c>
      <c r="B8" s="67" t="s">
        <v>65</v>
      </c>
      <c r="C8" s="67"/>
      <c r="D8" s="67"/>
      <c r="E8" s="67"/>
      <c r="F8" s="67"/>
      <c r="G8" s="67"/>
      <c r="H8" s="68">
        <v>2</v>
      </c>
      <c r="I8" s="74">
        <v>10000001979</v>
      </c>
    </row>
    <row r="9" spans="1:9" x14ac:dyDescent="0.3">
      <c r="A9" s="68">
        <v>9874</v>
      </c>
      <c r="B9" s="67" t="s">
        <v>61</v>
      </c>
      <c r="C9" s="67"/>
      <c r="D9" s="67"/>
      <c r="E9" s="67"/>
      <c r="F9" s="67"/>
      <c r="G9" s="67"/>
      <c r="H9" s="68">
        <v>90</v>
      </c>
      <c r="I9" s="74">
        <v>10000001979</v>
      </c>
    </row>
    <row r="10" spans="1:9" x14ac:dyDescent="0.3">
      <c r="A10" s="68">
        <v>1608</v>
      </c>
      <c r="B10" s="67" t="s">
        <v>62</v>
      </c>
      <c r="C10" s="67"/>
      <c r="D10" s="67"/>
      <c r="E10" s="67"/>
      <c r="F10" s="67"/>
      <c r="G10" s="67"/>
      <c r="H10" s="68">
        <v>6</v>
      </c>
      <c r="I10" s="74">
        <v>10000001979</v>
      </c>
    </row>
    <row r="11" spans="1:9" x14ac:dyDescent="0.3">
      <c r="A11" s="68">
        <v>2026</v>
      </c>
      <c r="B11" s="67" t="s">
        <v>63</v>
      </c>
      <c r="C11" s="67"/>
      <c r="D11" s="67"/>
      <c r="E11" s="67"/>
      <c r="F11" s="67"/>
      <c r="G11" s="67"/>
      <c r="H11" s="68">
        <v>2</v>
      </c>
      <c r="I11" s="74">
        <v>10000001979</v>
      </c>
    </row>
    <row r="12" spans="1:9" x14ac:dyDescent="0.3">
      <c r="A12" s="68">
        <v>14236</v>
      </c>
      <c r="B12" s="67" t="s">
        <v>56</v>
      </c>
      <c r="C12" s="67"/>
      <c r="D12" s="67"/>
      <c r="E12" s="67"/>
      <c r="F12" s="67"/>
      <c r="G12" s="67"/>
      <c r="H12" s="68">
        <v>22</v>
      </c>
      <c r="I12" s="74">
        <v>10000001979</v>
      </c>
    </row>
    <row r="13" spans="1:9" x14ac:dyDescent="0.3">
      <c r="A13" s="68">
        <v>14237</v>
      </c>
      <c r="B13" s="67" t="s">
        <v>57</v>
      </c>
      <c r="C13" s="67"/>
      <c r="D13" s="67"/>
      <c r="E13" s="67"/>
      <c r="F13" s="67"/>
      <c r="G13" s="67"/>
      <c r="H13" s="68">
        <v>0</v>
      </c>
      <c r="I13" s="74">
        <v>10000001979</v>
      </c>
    </row>
    <row r="14" spans="1:9" x14ac:dyDescent="0.3">
      <c r="A14" s="68">
        <v>14238</v>
      </c>
      <c r="B14" s="67" t="s">
        <v>58</v>
      </c>
      <c r="C14" s="67"/>
      <c r="D14" s="67"/>
      <c r="E14" s="67"/>
      <c r="F14" s="67"/>
      <c r="G14" s="67"/>
      <c r="H14" s="68">
        <v>3</v>
      </c>
      <c r="I14" s="74">
        <v>10000001979</v>
      </c>
    </row>
    <row r="15" spans="1:9" x14ac:dyDescent="0.3">
      <c r="A15" s="68">
        <v>14240</v>
      </c>
      <c r="B15" s="67" t="s">
        <v>59</v>
      </c>
      <c r="C15" s="67"/>
      <c r="D15" s="67"/>
      <c r="E15" s="67"/>
      <c r="F15" s="67"/>
      <c r="G15" s="67"/>
      <c r="H15" s="68">
        <v>3</v>
      </c>
      <c r="I15" s="74">
        <v>10000001979</v>
      </c>
    </row>
    <row r="16" spans="1:9" x14ac:dyDescent="0.3">
      <c r="A16" s="72">
        <v>1550</v>
      </c>
      <c r="B16" s="67" t="s">
        <v>60</v>
      </c>
      <c r="C16" s="67"/>
      <c r="D16" s="67"/>
      <c r="E16" s="67"/>
      <c r="F16" s="67"/>
      <c r="G16" s="67"/>
      <c r="H16" s="68">
        <v>2</v>
      </c>
      <c r="I16" s="74">
        <v>10000001979</v>
      </c>
    </row>
    <row r="17" spans="1:9" x14ac:dyDescent="0.3">
      <c r="A17" s="68">
        <v>2223</v>
      </c>
      <c r="B17" s="67" t="s">
        <v>64</v>
      </c>
      <c r="C17" s="67"/>
      <c r="D17" s="67"/>
      <c r="E17" s="67"/>
      <c r="F17" s="67"/>
      <c r="G17" s="67"/>
      <c r="H17" s="68">
        <v>3</v>
      </c>
      <c r="I17" s="74">
        <v>10000001979</v>
      </c>
    </row>
    <row r="18" spans="1:9" x14ac:dyDescent="0.3">
      <c r="A18" s="68">
        <v>14311</v>
      </c>
      <c r="B18" s="67" t="s">
        <v>75</v>
      </c>
      <c r="C18" s="67"/>
      <c r="D18" s="67"/>
      <c r="E18" s="67"/>
      <c r="F18" s="67"/>
      <c r="G18" s="67"/>
      <c r="H18" s="68">
        <v>3</v>
      </c>
      <c r="I18" s="74">
        <v>10000001979</v>
      </c>
    </row>
    <row r="19" spans="1:9" x14ac:dyDescent="0.3">
      <c r="A19" s="68">
        <v>9873</v>
      </c>
      <c r="B19" s="67" t="s">
        <v>68</v>
      </c>
      <c r="C19" s="67"/>
      <c r="D19" s="67"/>
      <c r="E19" s="67"/>
      <c r="F19" s="67"/>
      <c r="G19" s="67"/>
      <c r="H19" s="68">
        <v>103</v>
      </c>
      <c r="I19" s="74">
        <v>10000001979</v>
      </c>
    </row>
    <row r="20" spans="1:9" x14ac:dyDescent="0.3">
      <c r="A20" s="68"/>
      <c r="B20" s="67" t="s">
        <v>70</v>
      </c>
      <c r="C20" s="67"/>
      <c r="D20" s="67"/>
      <c r="E20" s="67"/>
      <c r="F20" s="67"/>
      <c r="G20" s="67"/>
      <c r="H20" s="68">
        <v>2</v>
      </c>
      <c r="I20" s="74">
        <v>10000001979</v>
      </c>
    </row>
    <row r="21" spans="1:9" x14ac:dyDescent="0.3">
      <c r="A21" s="68">
        <v>1778</v>
      </c>
      <c r="B21" s="67" t="s">
        <v>72</v>
      </c>
      <c r="C21" s="67"/>
      <c r="D21" s="67"/>
      <c r="E21" s="67"/>
      <c r="F21" s="67"/>
      <c r="G21" s="67"/>
      <c r="H21" s="68">
        <v>29</v>
      </c>
      <c r="I21" s="74">
        <v>10000001979</v>
      </c>
    </row>
    <row r="22" spans="1:9" x14ac:dyDescent="0.3">
      <c r="A22" s="68">
        <v>2801</v>
      </c>
      <c r="B22" s="67" t="s">
        <v>73</v>
      </c>
      <c r="C22" s="67"/>
      <c r="D22" s="67"/>
      <c r="E22" s="67"/>
      <c r="F22" s="67"/>
      <c r="G22" s="67"/>
      <c r="H22" s="68">
        <v>29</v>
      </c>
      <c r="I22" s="74">
        <v>10000001979</v>
      </c>
    </row>
    <row r="23" spans="1:9" x14ac:dyDescent="0.3">
      <c r="A23" s="72">
        <v>1550</v>
      </c>
      <c r="B23" s="67" t="s">
        <v>71</v>
      </c>
      <c r="C23" s="67"/>
      <c r="D23" s="67"/>
      <c r="E23" s="67"/>
      <c r="F23" s="67"/>
      <c r="G23" s="67"/>
      <c r="H23" s="68">
        <v>29</v>
      </c>
      <c r="I23" s="74">
        <v>10000001979</v>
      </c>
    </row>
    <row r="24" spans="1:9" x14ac:dyDescent="0.3">
      <c r="A24" s="68">
        <v>2223</v>
      </c>
      <c r="B24" s="67" t="s">
        <v>64</v>
      </c>
      <c r="C24" s="67"/>
      <c r="D24" s="67"/>
      <c r="E24" s="67"/>
      <c r="F24" s="67"/>
      <c r="G24" s="67"/>
      <c r="H24" s="68">
        <v>29</v>
      </c>
      <c r="I24" s="74">
        <v>10000001979</v>
      </c>
    </row>
    <row r="25" spans="1:9" x14ac:dyDescent="0.3">
      <c r="A25" s="71">
        <v>2049</v>
      </c>
      <c r="B25" s="69" t="s">
        <v>77</v>
      </c>
      <c r="C25" s="69"/>
      <c r="D25" s="69"/>
      <c r="E25" s="69"/>
      <c r="F25" s="69"/>
      <c r="G25" s="69"/>
      <c r="H25" s="71">
        <v>27</v>
      </c>
      <c r="I25" s="74">
        <v>10000001979</v>
      </c>
    </row>
    <row r="26" spans="1:9" x14ac:dyDescent="0.3">
      <c r="A26" s="71">
        <v>1601</v>
      </c>
      <c r="B26" s="69" t="s">
        <v>78</v>
      </c>
      <c r="C26" s="69"/>
      <c r="D26" s="69"/>
      <c r="E26" s="69"/>
      <c r="F26" s="69"/>
      <c r="G26" s="69"/>
      <c r="H26" s="71">
        <v>86</v>
      </c>
      <c r="I26" s="74">
        <v>10000001979</v>
      </c>
    </row>
    <row r="27" spans="1:9" x14ac:dyDescent="0.3">
      <c r="A27" s="71">
        <v>12784</v>
      </c>
      <c r="B27" s="69" t="s">
        <v>79</v>
      </c>
      <c r="C27" s="69"/>
      <c r="D27" s="69"/>
      <c r="E27" s="69"/>
      <c r="F27" s="69"/>
      <c r="G27" s="69"/>
      <c r="H27" s="71">
        <v>29</v>
      </c>
      <c r="I27" s="74">
        <v>10000001979</v>
      </c>
    </row>
    <row r="28" spans="1:9" x14ac:dyDescent="0.3">
      <c r="A28" s="71">
        <v>12100</v>
      </c>
      <c r="B28" s="69" t="s">
        <v>80</v>
      </c>
      <c r="C28" s="69"/>
      <c r="D28" s="69"/>
      <c r="E28" s="69"/>
      <c r="F28" s="69"/>
      <c r="G28" s="69"/>
      <c r="H28" s="71">
        <v>98</v>
      </c>
      <c r="I28" s="74">
        <v>10000001979</v>
      </c>
    </row>
    <row r="29" spans="1:9" x14ac:dyDescent="0.3">
      <c r="A29" s="71">
        <v>1862</v>
      </c>
      <c r="B29" s="69" t="s">
        <v>81</v>
      </c>
      <c r="C29" s="69"/>
      <c r="D29" s="69"/>
      <c r="E29" s="69"/>
      <c r="F29" s="69"/>
      <c r="G29" s="69"/>
      <c r="H29" s="71">
        <v>56</v>
      </c>
      <c r="I29" s="74">
        <v>10000001979</v>
      </c>
    </row>
    <row r="30" spans="1:9" x14ac:dyDescent="0.3">
      <c r="A30" s="71">
        <v>1853</v>
      </c>
      <c r="B30" s="69" t="s">
        <v>82</v>
      </c>
      <c r="C30" s="69"/>
      <c r="D30" s="69"/>
      <c r="E30" s="69"/>
      <c r="F30" s="69"/>
      <c r="G30" s="69"/>
      <c r="H30" s="71">
        <v>56</v>
      </c>
      <c r="I30" s="74">
        <v>10000001979</v>
      </c>
    </row>
    <row r="31" spans="1:9" x14ac:dyDescent="0.3">
      <c r="A31" s="71">
        <v>2179</v>
      </c>
      <c r="B31" s="69" t="s">
        <v>83</v>
      </c>
      <c r="C31" s="69"/>
      <c r="D31" s="69"/>
      <c r="E31" s="69"/>
      <c r="F31" s="69"/>
      <c r="G31" s="69"/>
      <c r="H31" s="71">
        <v>56</v>
      </c>
      <c r="I31" s="74">
        <v>10000001979</v>
      </c>
    </row>
    <row r="32" spans="1:9" x14ac:dyDescent="0.3">
      <c r="A32" s="71">
        <v>1747</v>
      </c>
      <c r="B32" s="69" t="s">
        <v>84</v>
      </c>
      <c r="C32" s="69"/>
      <c r="D32" s="69"/>
      <c r="E32" s="69"/>
      <c r="F32" s="69"/>
      <c r="G32" s="69"/>
      <c r="H32" s="71">
        <v>56</v>
      </c>
      <c r="I32" s="74">
        <v>10000001979</v>
      </c>
    </row>
    <row r="33" spans="1:9" x14ac:dyDescent="0.3">
      <c r="A33" s="71">
        <v>2230</v>
      </c>
      <c r="B33" s="69" t="s">
        <v>85</v>
      </c>
      <c r="C33" s="69"/>
      <c r="D33" s="69"/>
      <c r="E33" s="69"/>
      <c r="F33" s="69"/>
      <c r="G33" s="69"/>
      <c r="H33" s="71">
        <v>28</v>
      </c>
      <c r="I33" s="74">
        <v>10000001979</v>
      </c>
    </row>
    <row r="34" spans="1:9" x14ac:dyDescent="0.3">
      <c r="A34" s="71">
        <v>1822</v>
      </c>
      <c r="B34" s="69" t="s">
        <v>93</v>
      </c>
      <c r="C34" s="69"/>
      <c r="D34" s="69"/>
      <c r="E34" s="69"/>
      <c r="F34" s="69"/>
      <c r="G34" s="69"/>
      <c r="H34" s="71">
        <v>55</v>
      </c>
      <c r="I34" s="74">
        <v>10000001979</v>
      </c>
    </row>
    <row r="35" spans="1:9" x14ac:dyDescent="0.3">
      <c r="A35" s="71">
        <v>1810</v>
      </c>
      <c r="B35" s="69" t="s">
        <v>94</v>
      </c>
      <c r="C35" s="69"/>
      <c r="D35" s="69"/>
      <c r="E35" s="69"/>
      <c r="F35" s="69"/>
      <c r="G35" s="69"/>
      <c r="H35" s="71">
        <v>1</v>
      </c>
      <c r="I35" s="74">
        <v>10000001979</v>
      </c>
    </row>
    <row r="36" spans="1:9" x14ac:dyDescent="0.3">
      <c r="A36" s="71">
        <v>2386</v>
      </c>
      <c r="B36" s="69" t="s">
        <v>86</v>
      </c>
      <c r="C36" s="69"/>
      <c r="D36" s="69"/>
      <c r="E36" s="69"/>
      <c r="F36" s="69"/>
      <c r="G36" s="69"/>
      <c r="H36" s="71">
        <v>56</v>
      </c>
      <c r="I36" s="74">
        <v>10000001979</v>
      </c>
    </row>
    <row r="37" spans="1:9" x14ac:dyDescent="0.3">
      <c r="A37" s="71">
        <v>2215</v>
      </c>
      <c r="B37" s="70" t="s">
        <v>87</v>
      </c>
      <c r="C37" s="70"/>
      <c r="D37" s="70"/>
      <c r="E37" s="70"/>
      <c r="F37" s="70"/>
      <c r="G37" s="70"/>
      <c r="H37" s="71">
        <v>56</v>
      </c>
      <c r="I37" s="74">
        <v>10000001979</v>
      </c>
    </row>
    <row r="38" spans="1:9" x14ac:dyDescent="0.3">
      <c r="A38" s="71">
        <v>1590</v>
      </c>
      <c r="B38" s="70" t="s">
        <v>88</v>
      </c>
      <c r="C38" s="70"/>
      <c r="D38" s="70"/>
      <c r="E38" s="70"/>
      <c r="F38" s="70"/>
      <c r="G38" s="70"/>
      <c r="H38" s="71">
        <v>56</v>
      </c>
      <c r="I38" s="74">
        <v>10000001979</v>
      </c>
    </row>
    <row r="39" spans="1:9" x14ac:dyDescent="0.3">
      <c r="A39" s="71">
        <v>1705</v>
      </c>
      <c r="B39" s="70" t="s">
        <v>89</v>
      </c>
      <c r="C39" s="70"/>
      <c r="D39" s="70"/>
      <c r="E39" s="70"/>
      <c r="F39" s="70"/>
      <c r="G39" s="70"/>
      <c r="H39" s="71">
        <v>56</v>
      </c>
      <c r="I39" s="74">
        <v>10000001979</v>
      </c>
    </row>
    <row r="40" spans="1:9" x14ac:dyDescent="0.3">
      <c r="A40" s="71"/>
      <c r="B40" s="69" t="s">
        <v>90</v>
      </c>
      <c r="C40" s="69"/>
      <c r="D40" s="69"/>
      <c r="E40" s="69"/>
      <c r="F40" s="69"/>
      <c r="G40" s="69"/>
      <c r="H40" s="71">
        <v>56</v>
      </c>
      <c r="I40" s="74">
        <v>10000001979</v>
      </c>
    </row>
    <row r="41" spans="1:9" x14ac:dyDescent="0.3">
      <c r="A41" s="68">
        <v>1543</v>
      </c>
      <c r="B41" s="67" t="s">
        <v>51</v>
      </c>
      <c r="C41" s="67"/>
      <c r="D41" s="67"/>
      <c r="E41" s="67"/>
      <c r="F41" s="67"/>
      <c r="G41" s="67"/>
      <c r="H41" s="68">
        <v>11</v>
      </c>
      <c r="I41" s="74">
        <v>10000001979</v>
      </c>
    </row>
    <row r="42" spans="1:9" x14ac:dyDescent="0.3">
      <c r="A42" s="68">
        <v>2062</v>
      </c>
      <c r="B42" s="67" t="s">
        <v>50</v>
      </c>
      <c r="C42" s="67"/>
      <c r="D42" s="67"/>
      <c r="E42" s="67"/>
      <c r="F42" s="67"/>
      <c r="G42" s="67"/>
      <c r="H42" s="68">
        <v>13</v>
      </c>
      <c r="I42" s="74">
        <v>10000001979</v>
      </c>
    </row>
    <row r="43" spans="1:9" x14ac:dyDescent="0.3">
      <c r="A43" s="68">
        <v>1615</v>
      </c>
      <c r="B43" s="67" t="s">
        <v>49</v>
      </c>
      <c r="C43" s="67"/>
      <c r="D43" s="67"/>
      <c r="E43" s="67"/>
      <c r="F43" s="67"/>
      <c r="G43" s="67"/>
      <c r="H43" s="68">
        <v>54</v>
      </c>
      <c r="I43" s="74">
        <v>10000001979</v>
      </c>
    </row>
    <row r="44" spans="1:9" x14ac:dyDescent="0.3">
      <c r="A44" s="68">
        <v>1628</v>
      </c>
      <c r="B44" s="67" t="s">
        <v>48</v>
      </c>
      <c r="C44" s="67"/>
      <c r="D44" s="67"/>
      <c r="E44" s="67"/>
      <c r="F44" s="67"/>
      <c r="G44" s="67"/>
      <c r="H44" s="68">
        <v>92</v>
      </c>
      <c r="I44" s="74">
        <v>10000001979</v>
      </c>
    </row>
    <row r="45" spans="1:9" x14ac:dyDescent="0.3">
      <c r="A45" s="68">
        <v>14053</v>
      </c>
      <c r="B45" s="67" t="s">
        <v>47</v>
      </c>
      <c r="C45" s="67"/>
      <c r="D45" s="67"/>
      <c r="E45" s="67"/>
      <c r="F45" s="67"/>
      <c r="G45" s="67"/>
      <c r="H45" s="68">
        <v>710</v>
      </c>
      <c r="I45" s="74">
        <v>10000001979</v>
      </c>
    </row>
    <row r="46" spans="1:9" x14ac:dyDescent="0.3">
      <c r="A46" s="68">
        <v>1909</v>
      </c>
      <c r="B46" s="67" t="s">
        <v>46</v>
      </c>
      <c r="C46" s="67"/>
      <c r="D46" s="67"/>
      <c r="E46" s="67"/>
      <c r="F46" s="67"/>
      <c r="G46" s="67"/>
      <c r="H46" s="68">
        <v>54</v>
      </c>
      <c r="I46" s="74">
        <v>10000001979</v>
      </c>
    </row>
    <row r="47" spans="1:9" x14ac:dyDescent="0.3">
      <c r="A47" s="68">
        <v>1545</v>
      </c>
      <c r="B47" s="67" t="s">
        <v>43</v>
      </c>
      <c r="C47" s="67"/>
      <c r="D47" s="67"/>
      <c r="E47" s="67"/>
      <c r="F47" s="67"/>
      <c r="G47" s="67"/>
      <c r="H47" s="68">
        <v>45</v>
      </c>
      <c r="I47" s="74">
        <v>10000001979</v>
      </c>
    </row>
    <row r="48" spans="1:9" x14ac:dyDescent="0.3">
      <c r="A48" s="68">
        <v>2063</v>
      </c>
      <c r="B48" s="67" t="s">
        <v>42</v>
      </c>
      <c r="C48" s="67"/>
      <c r="D48" s="67"/>
      <c r="E48" s="67"/>
      <c r="F48" s="67"/>
      <c r="G48" s="67"/>
      <c r="H48" s="68">
        <v>44</v>
      </c>
      <c r="I48" s="74">
        <v>10000001979</v>
      </c>
    </row>
    <row r="49" spans="1:9" x14ac:dyDescent="0.3">
      <c r="A49" s="68">
        <v>1616</v>
      </c>
      <c r="B49" s="67" t="s">
        <v>41</v>
      </c>
      <c r="C49" s="67"/>
      <c r="D49" s="67"/>
      <c r="E49" s="67"/>
      <c r="F49" s="67"/>
      <c r="G49" s="67"/>
      <c r="H49" s="68">
        <v>54</v>
      </c>
      <c r="I49" s="74">
        <v>10000001979</v>
      </c>
    </row>
    <row r="50" spans="1:9" x14ac:dyDescent="0.3">
      <c r="A50" s="68">
        <v>1629</v>
      </c>
      <c r="B50" s="67" t="s">
        <v>40</v>
      </c>
      <c r="C50" s="67"/>
      <c r="D50" s="67"/>
      <c r="E50" s="67"/>
      <c r="F50" s="67"/>
      <c r="G50" s="67"/>
      <c r="H50" s="68">
        <v>131</v>
      </c>
      <c r="I50" s="74">
        <v>10000001979</v>
      </c>
    </row>
    <row r="51" spans="1:9" x14ac:dyDescent="0.3">
      <c r="A51" s="68">
        <v>2153</v>
      </c>
      <c r="B51" s="67" t="s">
        <v>39</v>
      </c>
      <c r="C51" s="67"/>
      <c r="D51" s="67"/>
      <c r="E51" s="67"/>
      <c r="F51" s="67"/>
      <c r="G51" s="67"/>
      <c r="H51" s="68">
        <v>270</v>
      </c>
      <c r="I51" s="74">
        <v>10000001979</v>
      </c>
    </row>
    <row r="52" spans="1:9" x14ac:dyDescent="0.3">
      <c r="A52" s="68">
        <v>1909</v>
      </c>
      <c r="B52" s="67" t="s">
        <v>38</v>
      </c>
      <c r="C52" s="67"/>
      <c r="D52" s="67"/>
      <c r="E52" s="67"/>
      <c r="F52" s="67"/>
      <c r="G52" s="67"/>
      <c r="H52" s="68">
        <v>54</v>
      </c>
      <c r="I52" s="74">
        <v>10000001979</v>
      </c>
    </row>
    <row r="53" spans="1:9" x14ac:dyDescent="0.3">
      <c r="A53" s="68">
        <v>2186</v>
      </c>
      <c r="B53" s="67" t="s">
        <v>37</v>
      </c>
      <c r="C53" s="67"/>
      <c r="D53" s="67"/>
      <c r="E53" s="67"/>
      <c r="F53" s="67"/>
      <c r="G53" s="67"/>
      <c r="H53" s="68">
        <v>44</v>
      </c>
      <c r="I53" s="74">
        <v>10000001979</v>
      </c>
    </row>
    <row r="54" spans="1:9" x14ac:dyDescent="0.3">
      <c r="A54" s="68">
        <v>9875</v>
      </c>
      <c r="B54" s="67" t="s">
        <v>3</v>
      </c>
      <c r="C54" s="67"/>
      <c r="D54" s="67"/>
      <c r="E54" s="67"/>
      <c r="F54" s="67"/>
      <c r="G54" s="67"/>
      <c r="H54" s="68">
        <v>16.5</v>
      </c>
      <c r="I54" s="74">
        <v>10000001979</v>
      </c>
    </row>
    <row r="55" spans="1:9" x14ac:dyDescent="0.3">
      <c r="A55" s="68">
        <v>1607</v>
      </c>
      <c r="B55" s="67" t="s">
        <v>2</v>
      </c>
      <c r="C55" s="67"/>
      <c r="D55" s="67"/>
      <c r="E55" s="67"/>
      <c r="F55" s="67"/>
      <c r="G55" s="67"/>
      <c r="H55" s="68">
        <v>10</v>
      </c>
      <c r="I55" s="74">
        <v>10000001979</v>
      </c>
    </row>
    <row r="56" spans="1:9" x14ac:dyDescent="0.3">
      <c r="A56" s="68">
        <v>10217</v>
      </c>
      <c r="B56" s="67" t="s">
        <v>95</v>
      </c>
      <c r="C56" s="67"/>
      <c r="D56" s="67"/>
      <c r="E56" s="67"/>
      <c r="F56" s="67"/>
      <c r="G56" s="67"/>
      <c r="H56" s="68">
        <v>2</v>
      </c>
      <c r="I56" s="74">
        <v>10000001979</v>
      </c>
    </row>
    <row r="57" spans="1:9" x14ac:dyDescent="0.3">
      <c r="A57" s="68">
        <v>1548</v>
      </c>
      <c r="B57" s="67" t="s">
        <v>96</v>
      </c>
      <c r="C57" s="67"/>
      <c r="D57" s="67"/>
      <c r="E57" s="67"/>
      <c r="F57" s="67"/>
      <c r="G57" s="67"/>
      <c r="H57" s="68">
        <v>2</v>
      </c>
      <c r="I57" s="74">
        <v>10000001979</v>
      </c>
    </row>
    <row r="58" spans="1:9" x14ac:dyDescent="0.3">
      <c r="A58" s="68">
        <v>1849</v>
      </c>
      <c r="B58" s="67" t="s">
        <v>97</v>
      </c>
      <c r="C58" s="67"/>
      <c r="D58" s="67"/>
      <c r="E58" s="67"/>
      <c r="F58" s="67"/>
      <c r="G58" s="67"/>
      <c r="H58" s="68">
        <v>2</v>
      </c>
      <c r="I58" s="74">
        <v>10000001979</v>
      </c>
    </row>
    <row r="59" spans="1:9" x14ac:dyDescent="0.3">
      <c r="A59" s="68">
        <v>1553</v>
      </c>
      <c r="B59" s="67" t="s">
        <v>98</v>
      </c>
      <c r="C59" s="67"/>
      <c r="D59" s="67"/>
      <c r="E59" s="67"/>
      <c r="F59" s="67"/>
      <c r="G59" s="67"/>
      <c r="H59" s="68">
        <v>2</v>
      </c>
      <c r="I59" s="74">
        <v>10000001979</v>
      </c>
    </row>
  </sheetData>
  <mergeCells count="59">
    <mergeCell ref="B54:G54"/>
    <mergeCell ref="B55:G55"/>
    <mergeCell ref="B56:G56"/>
    <mergeCell ref="B57:G57"/>
    <mergeCell ref="B58:G58"/>
    <mergeCell ref="B59:G59"/>
    <mergeCell ref="B51:G51"/>
    <mergeCell ref="B52:G52"/>
    <mergeCell ref="B53:G53"/>
    <mergeCell ref="B47:G47"/>
    <mergeCell ref="B48:G48"/>
    <mergeCell ref="B49:G49"/>
    <mergeCell ref="B50:G50"/>
    <mergeCell ref="B42:G42"/>
    <mergeCell ref="B43:G43"/>
    <mergeCell ref="B44:G44"/>
    <mergeCell ref="B45:G45"/>
    <mergeCell ref="B46:G46"/>
    <mergeCell ref="B39:G39"/>
    <mergeCell ref="B40:G40"/>
    <mergeCell ref="B41:G41"/>
    <mergeCell ref="B34:G34"/>
    <mergeCell ref="B35:G35"/>
    <mergeCell ref="B36:G36"/>
    <mergeCell ref="B37:G37"/>
    <mergeCell ref="B38:G38"/>
    <mergeCell ref="B29:G29"/>
    <mergeCell ref="B30:G30"/>
    <mergeCell ref="B31:G31"/>
    <mergeCell ref="B32:G32"/>
    <mergeCell ref="B33:G33"/>
    <mergeCell ref="B25:G25"/>
    <mergeCell ref="B26:G26"/>
    <mergeCell ref="B27:G27"/>
    <mergeCell ref="B28:G28"/>
    <mergeCell ref="B23:G23"/>
    <mergeCell ref="B24:G24"/>
    <mergeCell ref="B19:G19"/>
    <mergeCell ref="B20:G20"/>
    <mergeCell ref="B21:G21"/>
    <mergeCell ref="B22:G22"/>
    <mergeCell ref="B14:G14"/>
    <mergeCell ref="B15:G15"/>
    <mergeCell ref="B16:G16"/>
    <mergeCell ref="B17:G17"/>
    <mergeCell ref="B18:G18"/>
    <mergeCell ref="B12:G12"/>
    <mergeCell ref="B13:G13"/>
    <mergeCell ref="B9:G9"/>
    <mergeCell ref="B10:G10"/>
    <mergeCell ref="B11:G11"/>
    <mergeCell ref="B5:G5"/>
    <mergeCell ref="B6:G6"/>
    <mergeCell ref="B7:G7"/>
    <mergeCell ref="B8:G8"/>
    <mergeCell ref="B1:G1"/>
    <mergeCell ref="B2:G2"/>
    <mergeCell ref="B3:G3"/>
    <mergeCell ref="B4:G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REDE DE 2 EST</vt:lpstr>
      <vt:lpstr>Planilha1</vt:lpstr>
      <vt:lpstr>REDE DE 1 ESTÁGIO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Lemos</dc:creator>
  <cp:lastModifiedBy>Francisco Lemos</cp:lastModifiedBy>
  <dcterms:created xsi:type="dcterms:W3CDTF">2025-02-20T20:13:37Z</dcterms:created>
  <dcterms:modified xsi:type="dcterms:W3CDTF">2025-02-24T19:24:59Z</dcterms:modified>
</cp:coreProperties>
</file>